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HJ\1_Physics\0_일반물리실험\일반물리실험_2학기\결과보고서 양식\2024\"/>
    </mc:Choice>
  </mc:AlternateContent>
  <xr:revisionPtr revIDLastSave="0" documentId="13_ncr:1_{BA5B0497-89FF-44DB-83F8-49F1A1ACD482}" xr6:coauthVersionLast="47" xr6:coauthVersionMax="47" xr10:uidLastSave="{00000000-0000-0000-0000-000000000000}"/>
  <bookViews>
    <workbookView xWindow="30060" yWindow="990" windowWidth="20760" windowHeight="13545" tabRatio="756" xr2:uid="{BBB8844A-7A45-40C2-A8C9-DFC0B8A6569E}"/>
  </bookViews>
  <sheets>
    <sheet name="직선도선" sheetId="1" r:id="rId1"/>
    <sheet name="원형도선" sheetId="2" r:id="rId2"/>
    <sheet name="솔레노이드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3" l="1"/>
  <c r="F17" i="3" s="1"/>
  <c r="E16" i="3"/>
  <c r="F16" i="3" s="1"/>
  <c r="F15" i="3"/>
  <c r="E15" i="3"/>
  <c r="F14" i="3"/>
  <c r="E14" i="3"/>
  <c r="E13" i="3"/>
  <c r="F13" i="3" s="1"/>
  <c r="E12" i="3"/>
  <c r="F12" i="3" s="1"/>
  <c r="E11" i="3"/>
  <c r="F11" i="3" s="1"/>
  <c r="F10" i="3"/>
  <c r="E10" i="3"/>
  <c r="I9" i="3"/>
  <c r="I10" i="3" s="1"/>
  <c r="I11" i="3" s="1"/>
  <c r="I12" i="3" s="1"/>
  <c r="I13" i="3" s="1"/>
  <c r="I14" i="3" s="1"/>
  <c r="I15" i="3" s="1"/>
  <c r="I16" i="3" s="1"/>
  <c r="I17" i="3" s="1"/>
  <c r="E9" i="3"/>
  <c r="F9" i="3" s="1"/>
  <c r="Q8" i="3"/>
  <c r="P8" i="3"/>
  <c r="N8" i="3"/>
  <c r="M8" i="3" s="1"/>
  <c r="L8" i="3" s="1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I8" i="3"/>
  <c r="H8" i="3"/>
  <c r="H9" i="3" s="1"/>
  <c r="H10" i="3" s="1"/>
  <c r="H11" i="3" s="1"/>
  <c r="H12" i="3" s="1"/>
  <c r="H13" i="3" s="1"/>
  <c r="H14" i="3" s="1"/>
  <c r="H15" i="3" s="1"/>
  <c r="H16" i="3" s="1"/>
  <c r="H17" i="3" s="1"/>
  <c r="F8" i="3"/>
  <c r="E8" i="3"/>
  <c r="Q21" i="2"/>
  <c r="H21" i="2"/>
  <c r="F21" i="2"/>
  <c r="E21" i="2"/>
  <c r="Q20" i="2"/>
  <c r="H20" i="2"/>
  <c r="E20" i="2"/>
  <c r="F20" i="2" s="1"/>
  <c r="Q19" i="2"/>
  <c r="H19" i="2"/>
  <c r="E19" i="2"/>
  <c r="F19" i="2" s="1"/>
  <c r="Q18" i="2"/>
  <c r="H18" i="2"/>
  <c r="E18" i="2"/>
  <c r="F18" i="2" s="1"/>
  <c r="Q17" i="2"/>
  <c r="H17" i="2"/>
  <c r="F17" i="2"/>
  <c r="E17" i="2"/>
  <c r="Q16" i="2"/>
  <c r="H16" i="2"/>
  <c r="E16" i="2"/>
  <c r="F16" i="2" s="1"/>
  <c r="Q15" i="2"/>
  <c r="H15" i="2"/>
  <c r="E15" i="2"/>
  <c r="F15" i="2" s="1"/>
  <c r="Q14" i="2"/>
  <c r="H14" i="2"/>
  <c r="E14" i="2"/>
  <c r="F14" i="2" s="1"/>
  <c r="Q13" i="2"/>
  <c r="H13" i="2"/>
  <c r="F13" i="2"/>
  <c r="E13" i="2"/>
  <c r="Q12" i="2"/>
  <c r="H12" i="2"/>
  <c r="E12" i="2"/>
  <c r="F12" i="2" s="1"/>
  <c r="Q11" i="2"/>
  <c r="H11" i="2"/>
  <c r="E11" i="2"/>
  <c r="F11" i="2" s="1"/>
  <c r="Q10" i="2"/>
  <c r="H10" i="2"/>
  <c r="E10" i="2"/>
  <c r="F10" i="2" s="1"/>
  <c r="Q9" i="2"/>
  <c r="H9" i="2"/>
  <c r="F9" i="2"/>
  <c r="E9" i="2"/>
  <c r="Q8" i="2"/>
  <c r="H8" i="2"/>
  <c r="E8" i="2"/>
  <c r="F8" i="2" s="1"/>
  <c r="Q7" i="2"/>
  <c r="J7" i="2"/>
  <c r="P7" i="2" s="1"/>
  <c r="O7" i="2" s="1"/>
  <c r="N7" i="2" s="1"/>
  <c r="I7" i="2"/>
  <c r="I8" i="2" s="1"/>
  <c r="H7" i="2"/>
  <c r="E7" i="2"/>
  <c r="F7" i="2" s="1"/>
  <c r="P3" i="2"/>
  <c r="O3" i="2"/>
  <c r="H16" i="1"/>
  <c r="F16" i="1"/>
  <c r="E16" i="1"/>
  <c r="H15" i="1"/>
  <c r="F15" i="1"/>
  <c r="E15" i="1"/>
  <c r="H14" i="1"/>
  <c r="E14" i="1"/>
  <c r="F14" i="1" s="1"/>
  <c r="H13" i="1"/>
  <c r="F13" i="1"/>
  <c r="E13" i="1"/>
  <c r="H12" i="1"/>
  <c r="F12" i="1"/>
  <c r="E12" i="1"/>
  <c r="H11" i="1"/>
  <c r="F11" i="1"/>
  <c r="E11" i="1"/>
  <c r="H10" i="1"/>
  <c r="E10" i="1"/>
  <c r="F10" i="1" s="1"/>
  <c r="H9" i="1"/>
  <c r="F9" i="1"/>
  <c r="E9" i="1"/>
  <c r="H8" i="1"/>
  <c r="F8" i="1"/>
  <c r="E8" i="1"/>
  <c r="H7" i="1"/>
  <c r="F7" i="1"/>
  <c r="E7" i="1"/>
  <c r="I6" i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H6" i="1"/>
  <c r="E6" i="1"/>
  <c r="F6" i="1" s="1"/>
  <c r="F17" i="1" l="1"/>
  <c r="F18" i="1" s="1"/>
  <c r="E17" i="1" s="1"/>
  <c r="F18" i="3"/>
  <c r="F19" i="3" s="1"/>
  <c r="E18" i="3" s="1"/>
  <c r="F22" i="2"/>
  <c r="F23" i="2" s="1"/>
  <c r="E22" i="2" s="1"/>
  <c r="I9" i="2"/>
  <c r="I10" i="2" s="1"/>
  <c r="M8" i="2"/>
  <c r="J8" i="2"/>
  <c r="M7" i="2"/>
  <c r="L7" i="2" l="1"/>
  <c r="K7" i="2"/>
  <c r="J9" i="2"/>
  <c r="P8" i="2"/>
  <c r="O8" i="2" s="1"/>
  <c r="N8" i="2" s="1"/>
  <c r="L8" i="2" s="1"/>
  <c r="I11" i="2"/>
  <c r="M9" i="2"/>
  <c r="L9" i="2" l="1"/>
  <c r="I12" i="2"/>
  <c r="K8" i="2"/>
  <c r="J10" i="2"/>
  <c r="P9" i="2"/>
  <c r="O9" i="2" s="1"/>
  <c r="N9" i="2" s="1"/>
  <c r="K9" i="2" s="1"/>
  <c r="P10" i="2" l="1"/>
  <c r="O10" i="2" s="1"/>
  <c r="N10" i="2" s="1"/>
  <c r="J11" i="2"/>
  <c r="M10" i="2"/>
  <c r="I13" i="2"/>
  <c r="I14" i="2" l="1"/>
  <c r="K10" i="2"/>
  <c r="L10" i="2"/>
  <c r="P11" i="2"/>
  <c r="O11" i="2" s="1"/>
  <c r="N11" i="2" s="1"/>
  <c r="J12" i="2"/>
  <c r="M11" i="2"/>
  <c r="L11" i="2" l="1"/>
  <c r="K11" i="2"/>
  <c r="I15" i="2"/>
  <c r="J13" i="2"/>
  <c r="P12" i="2"/>
  <c r="O12" i="2" s="1"/>
  <c r="N12" i="2" s="1"/>
  <c r="M12" i="2"/>
  <c r="I16" i="2" l="1"/>
  <c r="L12" i="2"/>
  <c r="K12" i="2"/>
  <c r="J14" i="2"/>
  <c r="P13" i="2"/>
  <c r="O13" i="2" s="1"/>
  <c r="N13" i="2" s="1"/>
  <c r="M13" i="2"/>
  <c r="L13" i="2" l="1"/>
  <c r="K13" i="2"/>
  <c r="I17" i="2"/>
  <c r="P14" i="2"/>
  <c r="O14" i="2" s="1"/>
  <c r="N14" i="2" s="1"/>
  <c r="J15" i="2"/>
  <c r="M14" i="2"/>
  <c r="I18" i="2" l="1"/>
  <c r="K14" i="2"/>
  <c r="L14" i="2"/>
  <c r="P15" i="2"/>
  <c r="O15" i="2" s="1"/>
  <c r="N15" i="2" s="1"/>
  <c r="J16" i="2"/>
  <c r="M15" i="2"/>
  <c r="L15" i="2" l="1"/>
  <c r="K15" i="2"/>
  <c r="I19" i="2"/>
  <c r="J17" i="2"/>
  <c r="P16" i="2"/>
  <c r="O16" i="2" s="1"/>
  <c r="N16" i="2" s="1"/>
  <c r="M16" i="2"/>
  <c r="L16" i="2" l="1"/>
  <c r="K16" i="2"/>
  <c r="J18" i="2"/>
  <c r="P17" i="2"/>
  <c r="O17" i="2" s="1"/>
  <c r="N17" i="2" s="1"/>
  <c r="M17" i="2"/>
  <c r="I20" i="2"/>
  <c r="I21" i="2" l="1"/>
  <c r="L17" i="2"/>
  <c r="K17" i="2"/>
  <c r="P18" i="2"/>
  <c r="O18" i="2" s="1"/>
  <c r="N18" i="2" s="1"/>
  <c r="J19" i="2"/>
  <c r="M18" i="2"/>
  <c r="K18" i="2" l="1"/>
  <c r="L18" i="2"/>
  <c r="P19" i="2"/>
  <c r="O19" i="2" s="1"/>
  <c r="N19" i="2" s="1"/>
  <c r="J20" i="2"/>
  <c r="M19" i="2"/>
  <c r="J21" i="2" l="1"/>
  <c r="P20" i="2"/>
  <c r="O20" i="2" s="1"/>
  <c r="N20" i="2" s="1"/>
  <c r="M20" i="2"/>
  <c r="L19" i="2"/>
  <c r="K19" i="2"/>
  <c r="L20" i="2" l="1"/>
  <c r="K20" i="2"/>
  <c r="P21" i="2"/>
  <c r="O21" i="2" s="1"/>
  <c r="N21" i="2" s="1"/>
  <c r="M21" i="2"/>
  <c r="L21" i="2" l="1"/>
  <c r="K21" i="2"/>
</calcChain>
</file>

<file path=xl/sharedStrings.xml><?xml version="1.0" encoding="utf-8"?>
<sst xmlns="http://schemas.openxmlformats.org/spreadsheetml/2006/main" count="51" uniqueCount="38">
  <si>
    <t>1) 직선도선에서 자기장 세기</t>
    <phoneticPr fontId="1" type="noConversion"/>
  </si>
  <si>
    <t>측정값</t>
    <phoneticPr fontId="1" type="noConversion"/>
  </si>
  <si>
    <t>이론값</t>
    <phoneticPr fontId="1" type="noConversion"/>
  </si>
  <si>
    <r>
      <t>전류</t>
    </r>
    <r>
      <rPr>
        <i/>
        <sz val="11"/>
        <color theme="1"/>
        <rFont val="Cambria"/>
        <family val="1"/>
      </rPr>
      <t xml:space="preserve"> I</t>
    </r>
    <phoneticPr fontId="1" type="noConversion"/>
  </si>
  <si>
    <r>
      <rPr>
        <i/>
        <sz val="11"/>
        <color theme="1"/>
        <rFont val="Calibri"/>
        <family val="2"/>
        <charset val="161"/>
      </rPr>
      <t>μ</t>
    </r>
    <r>
      <rPr>
        <vertAlign val="subscript"/>
        <sz val="11"/>
        <color theme="1"/>
        <rFont val="맑은 고딕"/>
        <family val="3"/>
        <charset val="129"/>
      </rPr>
      <t>0</t>
    </r>
    <phoneticPr fontId="1" type="noConversion"/>
  </si>
  <si>
    <t>2) 원형도선에서 자기장 세기</t>
    <phoneticPr fontId="1" type="noConversion"/>
  </si>
  <si>
    <r>
      <t xml:space="preserve">반지름 </t>
    </r>
    <r>
      <rPr>
        <i/>
        <sz val="11"/>
        <color theme="1"/>
        <rFont val="Cambria"/>
        <family val="1"/>
      </rPr>
      <t>R</t>
    </r>
    <r>
      <rPr>
        <sz val="11"/>
        <color theme="1"/>
        <rFont val="맑은 고딕"/>
        <family val="2"/>
        <charset val="129"/>
        <scheme val="minor"/>
      </rPr>
      <t>(m)</t>
    </r>
    <phoneticPr fontId="1" type="noConversion"/>
  </si>
  <si>
    <r>
      <t>전류</t>
    </r>
    <r>
      <rPr>
        <i/>
        <sz val="11"/>
        <color theme="1"/>
        <rFont val="Cambria"/>
        <family val="1"/>
      </rPr>
      <t xml:space="preserve"> I</t>
    </r>
    <r>
      <rPr>
        <sz val="11"/>
        <color theme="1"/>
        <rFont val="맑은 고딕"/>
        <family val="2"/>
        <charset val="129"/>
        <scheme val="minor"/>
      </rPr>
      <t>(A)</t>
    </r>
    <phoneticPr fontId="1" type="noConversion"/>
  </si>
  <si>
    <r>
      <rPr>
        <i/>
        <sz val="11"/>
        <color theme="1"/>
        <rFont val="Calibri"/>
        <family val="2"/>
        <charset val="161"/>
      </rPr>
      <t>μ</t>
    </r>
    <r>
      <rPr>
        <vertAlign val="subscript"/>
        <sz val="11"/>
        <color theme="1"/>
        <rFont val="맑은 고딕"/>
        <family val="3"/>
        <charset val="129"/>
      </rPr>
      <t xml:space="preserve">0 </t>
    </r>
    <r>
      <rPr>
        <i/>
        <sz val="11"/>
        <color theme="1"/>
        <rFont val="Cambria"/>
        <family val="1"/>
      </rPr>
      <t>IR</t>
    </r>
    <r>
      <rPr>
        <vertAlign val="superscript"/>
        <sz val="11"/>
        <color theme="1"/>
        <rFont val="Cambria"/>
        <family val="1"/>
      </rPr>
      <t>2</t>
    </r>
    <phoneticPr fontId="1" type="noConversion"/>
  </si>
  <si>
    <r>
      <t>2(</t>
    </r>
    <r>
      <rPr>
        <i/>
        <sz val="11"/>
        <color theme="1"/>
        <rFont val="Cambria"/>
        <family val="1"/>
      </rPr>
      <t>R</t>
    </r>
    <r>
      <rPr>
        <vertAlign val="super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>+</t>
    </r>
    <r>
      <rPr>
        <i/>
        <sz val="11"/>
        <color theme="1"/>
        <rFont val="Cambria"/>
        <family val="1"/>
      </rPr>
      <t>x</t>
    </r>
    <r>
      <rPr>
        <vertAlign val="super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>)</t>
    </r>
    <r>
      <rPr>
        <vertAlign val="superscript"/>
        <sz val="11"/>
        <color theme="1"/>
        <rFont val="Cambria"/>
        <family val="1"/>
      </rPr>
      <t>3/2</t>
    </r>
    <phoneticPr fontId="1" type="noConversion"/>
  </si>
  <si>
    <r>
      <rPr>
        <i/>
        <sz val="11"/>
        <color theme="1"/>
        <rFont val="Cambria"/>
        <family val="1"/>
      </rPr>
      <t>R</t>
    </r>
    <r>
      <rPr>
        <vertAlign val="superscript"/>
        <sz val="11"/>
        <color theme="1"/>
        <rFont val="Cambria"/>
        <family val="1"/>
      </rPr>
      <t>2</t>
    </r>
    <r>
      <rPr>
        <sz val="11"/>
        <color theme="1"/>
        <rFont val="Cambria"/>
        <family val="1"/>
      </rPr>
      <t>+</t>
    </r>
    <r>
      <rPr>
        <i/>
        <sz val="11"/>
        <color theme="1"/>
        <rFont val="Cambria"/>
        <family val="1"/>
      </rPr>
      <t>x</t>
    </r>
    <r>
      <rPr>
        <vertAlign val="superscript"/>
        <sz val="11"/>
        <color theme="1"/>
        <rFont val="Cambria"/>
        <family val="1"/>
      </rPr>
      <t>2</t>
    </r>
    <phoneticPr fontId="1" type="noConversion"/>
  </si>
  <si>
    <r>
      <rPr>
        <i/>
        <sz val="11"/>
        <color theme="1"/>
        <rFont val="Cambria"/>
        <family val="1"/>
      </rPr>
      <t>R</t>
    </r>
    <r>
      <rPr>
        <vertAlign val="superscript"/>
        <sz val="11"/>
        <color theme="1"/>
        <rFont val="Cambria"/>
        <family val="1"/>
      </rPr>
      <t>2</t>
    </r>
    <phoneticPr fontId="1" type="noConversion"/>
  </si>
  <si>
    <r>
      <rPr>
        <i/>
        <sz val="11"/>
        <color theme="1"/>
        <rFont val="Cambria"/>
        <family val="1"/>
      </rPr>
      <t>x</t>
    </r>
    <r>
      <rPr>
        <vertAlign val="superscript"/>
        <sz val="11"/>
        <color theme="1"/>
        <rFont val="Cambria"/>
        <family val="1"/>
      </rPr>
      <t>2</t>
    </r>
    <phoneticPr fontId="1" type="noConversion"/>
  </si>
  <si>
    <r>
      <rPr>
        <i/>
        <sz val="11"/>
        <color theme="1"/>
        <rFont val="Cambria"/>
        <family val="1"/>
      </rPr>
      <t>B</t>
    </r>
    <r>
      <rPr>
        <sz val="11"/>
        <color theme="1"/>
        <rFont val="맑은 고딕"/>
        <family val="2"/>
        <charset val="129"/>
        <scheme val="minor"/>
      </rPr>
      <t>(</t>
    </r>
    <r>
      <rPr>
        <i/>
        <sz val="11"/>
        <color theme="1"/>
        <rFont val="Cambria"/>
        <family val="1"/>
      </rPr>
      <t>r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</si>
  <si>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T</t>
    <phoneticPr fontId="1" type="noConversion"/>
  </si>
  <si>
    <t>3) 솔레노이드에서 자기장 세기(감은 회수 375회)</t>
    <phoneticPr fontId="1" type="noConversion"/>
  </si>
  <si>
    <t>n</t>
    <phoneticPr fontId="1" type="noConversion"/>
  </si>
  <si>
    <t>l</t>
    <phoneticPr fontId="1" type="noConversion"/>
  </si>
  <si>
    <t>R</t>
    <phoneticPr fontId="1" type="noConversion"/>
  </si>
  <si>
    <r>
      <rPr>
        <sz val="11"/>
        <color theme="1"/>
        <rFont val="맑은 고딕"/>
        <family val="3"/>
        <charset val="129"/>
        <scheme val="major"/>
      </rPr>
      <t>4</t>
    </r>
    <r>
      <rPr>
        <i/>
        <sz val="11"/>
        <color theme="1"/>
        <rFont val="Cambria"/>
        <family val="1"/>
      </rPr>
      <t>R</t>
    </r>
    <r>
      <rPr>
        <vertAlign val="superscript"/>
        <sz val="11"/>
        <color theme="1"/>
        <rFont val="맑은 고딕"/>
        <family val="3"/>
        <charset val="129"/>
        <scheme val="major"/>
      </rPr>
      <t>2</t>
    </r>
    <phoneticPr fontId="1" type="noConversion"/>
  </si>
  <si>
    <r>
      <t>l</t>
    </r>
    <r>
      <rPr>
        <vertAlign val="superscript"/>
        <sz val="11"/>
        <color theme="1"/>
        <rFont val="맑은 고딕"/>
        <family val="3"/>
        <charset val="129"/>
        <scheme val="major"/>
      </rPr>
      <t>2</t>
    </r>
    <phoneticPr fontId="1" type="noConversion"/>
  </si>
  <si>
    <r>
      <t>l</t>
    </r>
    <r>
      <rPr>
        <vertAlign val="superscript"/>
        <sz val="11"/>
        <color theme="1"/>
        <rFont val="Cambria"/>
        <family val="3"/>
      </rPr>
      <t>2</t>
    </r>
    <r>
      <rPr>
        <sz val="11"/>
        <color theme="1"/>
        <rFont val="Cambria"/>
        <family val="1"/>
      </rPr>
      <t>+4</t>
    </r>
    <r>
      <rPr>
        <i/>
        <sz val="11"/>
        <color theme="1"/>
        <rFont val="Cambria"/>
        <family val="1"/>
      </rPr>
      <t>R</t>
    </r>
    <r>
      <rPr>
        <vertAlign val="superscript"/>
        <sz val="11"/>
        <color theme="1"/>
        <rFont val="Cambria"/>
        <family val="3"/>
      </rPr>
      <t>2</t>
    </r>
    <phoneticPr fontId="1" type="noConversion"/>
  </si>
  <si>
    <t>mT</t>
    <phoneticPr fontId="1" type="noConversion"/>
  </si>
  <si>
    <r>
      <t>전류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I</t>
    </r>
    <r>
      <rPr>
        <sz val="11"/>
        <color theme="1"/>
        <rFont val="Times New Roman"/>
        <family val="1"/>
      </rPr>
      <t>(A)</t>
    </r>
    <phoneticPr fontId="1" type="noConversion"/>
  </si>
  <si>
    <r>
      <t xml:space="preserve">반지름 </t>
    </r>
    <r>
      <rPr>
        <i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>(m)</t>
    </r>
    <phoneticPr fontId="1" type="noConversion"/>
  </si>
  <si>
    <r>
      <t>자기장</t>
    </r>
    <r>
      <rPr>
        <sz val="11"/>
        <color theme="1"/>
        <rFont val="Times New Roman"/>
        <family val="1"/>
      </rPr>
      <t>(mT)</t>
    </r>
    <phoneticPr fontId="1" type="noConversion"/>
  </si>
  <si>
    <r>
      <t xml:space="preserve">전류 </t>
    </r>
    <r>
      <rPr>
        <i/>
        <sz val="11"/>
        <color theme="1"/>
        <rFont val="Times New Roman"/>
        <family val="1"/>
      </rPr>
      <t>I</t>
    </r>
    <r>
      <rPr>
        <sz val="11"/>
        <color theme="1"/>
        <rFont val="Times New Roman"/>
        <family val="1"/>
      </rPr>
      <t>(A)</t>
    </r>
    <phoneticPr fontId="1" type="noConversion"/>
  </si>
  <si>
    <r>
      <t xml:space="preserve">반지름 </t>
    </r>
    <r>
      <rPr>
        <i/>
        <sz val="11"/>
        <color theme="1"/>
        <rFont val="Times New Roman"/>
        <family val="1"/>
      </rPr>
      <t xml:space="preserve">R </t>
    </r>
    <r>
      <rPr>
        <sz val="11"/>
        <color theme="1"/>
        <rFont val="Times New Roman"/>
        <family val="1"/>
      </rPr>
      <t>(m)</t>
    </r>
    <phoneticPr fontId="1" type="noConversion"/>
  </si>
  <si>
    <r>
      <t>솔레노이드 길이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 xml:space="preserve">l </t>
    </r>
    <r>
      <rPr>
        <sz val="11"/>
        <color theme="1"/>
        <rFont val="Times New Roman"/>
        <family val="1"/>
      </rPr>
      <t>(m)</t>
    </r>
    <phoneticPr fontId="1" type="noConversion"/>
  </si>
  <si>
    <r>
      <t>단위길이당 감은 회수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n</t>
    </r>
    <phoneticPr fontId="1" type="noConversion"/>
  </si>
  <si>
    <r>
      <t>전류</t>
    </r>
    <r>
      <rPr>
        <sz val="11"/>
        <color theme="1"/>
        <rFont val="Times New Roman"/>
        <family val="1"/>
      </rPr>
      <t xml:space="preserve"> I
(A)</t>
    </r>
    <phoneticPr fontId="1" type="noConversion"/>
  </si>
  <si>
    <r>
      <t xml:space="preserve">거리 </t>
    </r>
    <r>
      <rPr>
        <i/>
        <sz val="11"/>
        <color theme="1"/>
        <rFont val="Times New Roman"/>
        <family val="1"/>
      </rPr>
      <t>R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Times New Roman"/>
        <family val="1"/>
      </rPr>
      <t>(mm)</t>
    </r>
    <phoneticPr fontId="1" type="noConversion"/>
  </si>
  <si>
    <r>
      <t xml:space="preserve">거리 </t>
    </r>
    <r>
      <rPr>
        <i/>
        <sz val="11"/>
        <color theme="1"/>
        <rFont val="Times New Roman"/>
        <family val="1"/>
      </rPr>
      <t>x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Times New Roman"/>
        <family val="1"/>
      </rPr>
      <t>(mm)</t>
    </r>
    <phoneticPr fontId="1" type="noConversion"/>
  </si>
  <si>
    <r>
      <t xml:space="preserve">자기장 </t>
    </r>
    <r>
      <rPr>
        <i/>
        <sz val="11"/>
        <color theme="1"/>
        <rFont val="Times New Roman"/>
        <family val="1"/>
      </rPr>
      <t xml:space="preserve">B </t>
    </r>
    <r>
      <rPr>
        <sz val="11"/>
        <color theme="1"/>
        <rFont val="Times New Roman"/>
        <family val="1"/>
      </rPr>
      <t>(mT)</t>
    </r>
    <phoneticPr fontId="1" type="noConversion"/>
  </si>
  <si>
    <r>
      <t>표준편차(</t>
    </r>
    <r>
      <rPr>
        <i/>
        <sz val="11"/>
        <color theme="1"/>
        <rFont val="Times New Roman"/>
        <family val="1"/>
      </rPr>
      <t>σ</t>
    </r>
    <r>
      <rPr>
        <sz val="11"/>
        <color theme="1"/>
        <rFont val="맑은 고딕"/>
        <family val="2"/>
        <charset val="129"/>
        <scheme val="minor"/>
      </rPr>
      <t xml:space="preserve">) </t>
    </r>
    <phoneticPr fontId="1" type="noConversion"/>
  </si>
  <si>
    <t xml:space="preserve">표준편차(S) </t>
    <phoneticPr fontId="1" type="noConversion"/>
  </si>
  <si>
    <r>
      <rPr>
        <i/>
        <sz val="11"/>
        <color theme="1"/>
        <rFont val="Times New Roman"/>
        <family val="1"/>
      </rPr>
      <t>e</t>
    </r>
    <r>
      <rPr>
        <vertAlign val="superscript"/>
        <sz val="11"/>
        <color theme="1"/>
        <rFont val="맑은 고딕"/>
        <family val="3"/>
        <charset val="129"/>
        <scheme val="major"/>
      </rPr>
      <t>2</t>
    </r>
    <phoneticPr fontId="1" type="noConversion"/>
  </si>
  <si>
    <r>
      <t>오차(</t>
    </r>
    <r>
      <rPr>
        <i/>
        <sz val="11"/>
        <color theme="1"/>
        <rFont val="Times New Roman"/>
        <family val="1"/>
      </rPr>
      <t>e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</si>
</sst>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000000000E+00"/>
    <numFmt numFmtId="177" formatCode="0.000E+00"/>
    <numFmt numFmtId="178" formatCode="0.000"/>
    <numFmt numFmtId="179" formatCode="0.0000"/>
    <numFmt numFmtId="180" formatCode="0.000000"/>
    <numFmt numFmtId="181" formatCode="0.00000_ "/>
    <numFmt numFmtId="182" formatCode="0.0"/>
    <numFmt numFmtId="183" formatCode="0.000_ "/>
    <numFmt numFmtId="184" formatCode="0.000000_ "/>
    <numFmt numFmtId="185" formatCode="0.000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Cambria"/>
      <family val="1"/>
    </font>
    <font>
      <i/>
      <sz val="11"/>
      <color theme="1"/>
      <name val="Cambria"/>
      <family val="1"/>
    </font>
    <font>
      <i/>
      <sz val="11"/>
      <color theme="1"/>
      <name val="Calibri"/>
      <family val="2"/>
      <charset val="161"/>
    </font>
    <font>
      <vertAlign val="subscript"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61"/>
    </font>
    <font>
      <sz val="11"/>
      <color rgb="FF000000"/>
      <name val="Calibri"/>
      <family val="2"/>
      <charset val="161"/>
    </font>
    <font>
      <vertAlign val="superscript"/>
      <sz val="11"/>
      <color theme="1"/>
      <name val="Cambria"/>
      <family val="1"/>
    </font>
    <font>
      <i/>
      <sz val="11"/>
      <color theme="1"/>
      <name val="Times New Roman"/>
      <family val="1"/>
    </font>
    <font>
      <sz val="11"/>
      <color theme="1"/>
      <name val="맑은 고딕"/>
      <family val="3"/>
      <charset val="129"/>
      <scheme val="major"/>
    </font>
    <font>
      <i/>
      <sz val="11"/>
      <color theme="1"/>
      <name val="Cambria"/>
      <family val="3"/>
      <charset val="129"/>
    </font>
    <font>
      <vertAlign val="superscript"/>
      <sz val="11"/>
      <color theme="1"/>
      <name val="맑은 고딕"/>
      <family val="3"/>
      <charset val="129"/>
      <scheme val="major"/>
    </font>
    <font>
      <vertAlign val="superscript"/>
      <sz val="11"/>
      <color theme="1"/>
      <name val="Cambria"/>
      <family val="3"/>
    </font>
    <font>
      <sz val="11"/>
      <color theme="1"/>
      <name val="Times New Roman"/>
      <family val="1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Cambria"/>
      <family val="2"/>
      <charset val="161"/>
    </font>
    <font>
      <b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1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178" fontId="0" fillId="0" borderId="1" xfId="0" applyNumberFormat="1" applyBorder="1">
      <alignment vertical="center"/>
    </xf>
    <xf numFmtId="0" fontId="7" fillId="0" borderId="0" xfId="0" applyFont="1">
      <alignment vertical="center"/>
    </xf>
    <xf numFmtId="177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180" fontId="0" fillId="0" borderId="0" xfId="0" applyNumberFormat="1">
      <alignment vertical="center"/>
    </xf>
    <xf numFmtId="181" fontId="0" fillId="0" borderId="0" xfId="0" applyNumberFormat="1">
      <alignment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82" fontId="0" fillId="0" borderId="1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8" fontId="0" fillId="0" borderId="0" xfId="0" applyNumberFormat="1">
      <alignment vertical="center"/>
    </xf>
    <xf numFmtId="1" fontId="0" fillId="0" borderId="0" xfId="0" applyNumberFormat="1">
      <alignment vertical="center"/>
    </xf>
    <xf numFmtId="178" fontId="0" fillId="2" borderId="0" xfId="0" applyNumberFormat="1" applyFill="1">
      <alignment vertical="center"/>
    </xf>
    <xf numFmtId="183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179" fontId="15" fillId="0" borderId="0" xfId="0" applyNumberFormat="1" applyFont="1">
      <alignment vertical="center"/>
    </xf>
    <xf numFmtId="178" fontId="0" fillId="0" borderId="1" xfId="0" applyNumberForma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83" fontId="0" fillId="0" borderId="1" xfId="0" applyNumberFormat="1" applyBorder="1">
      <alignment vertical="center"/>
    </xf>
    <xf numFmtId="185" fontId="0" fillId="0" borderId="1" xfId="0" applyNumberFormat="1" applyBorder="1">
      <alignment vertical="center"/>
    </xf>
    <xf numFmtId="178" fontId="0" fillId="0" borderId="1" xfId="0" quotePrefix="1" applyNumberForma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84" fontId="0" fillId="0" borderId="0" xfId="0" applyNumberFormat="1">
      <alignment vertical="center"/>
    </xf>
    <xf numFmtId="185" fontId="0" fillId="3" borderId="0" xfId="0" applyNumberFormat="1" applyFill="1">
      <alignment vertical="center"/>
    </xf>
    <xf numFmtId="0" fontId="0" fillId="4" borderId="0" xfId="0" applyFill="1" applyAlignment="1">
      <alignment horizontal="center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178" fontId="0" fillId="0" borderId="2" xfId="0" applyNumberFormat="1" applyBorder="1" applyAlignment="1">
      <alignment horizontal="right" vertical="center"/>
    </xf>
    <xf numFmtId="178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80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선형도선</a:t>
            </a:r>
          </a:p>
        </c:rich>
      </c:tx>
      <c:layout>
        <c:manualLayout>
          <c:xMode val="edge"/>
          <c:yMode val="edge"/>
          <c:x val="0.40040147993548997"/>
          <c:y val="4.60317212927882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9465836931673863"/>
          <c:y val="0.15074857457344032"/>
          <c:w val="0.7507648237518697"/>
          <c:h val="0.65476643928113853"/>
        </c:manualLayout>
      </c:layout>
      <c:scatterChart>
        <c:scatterStyle val="lineMarker"/>
        <c:varyColors val="0"/>
        <c:ser>
          <c:idx val="0"/>
          <c:order val="0"/>
          <c:tx>
            <c:v>이론값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12700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power"/>
            <c:forward val="5"/>
            <c:backward val="5"/>
            <c:dispRSqr val="0"/>
            <c:dispEq val="0"/>
          </c:trendline>
          <c:xVal>
            <c:numRef>
              <c:f>직선도선!$B$6:$B$16</c:f>
              <c:numCache>
                <c:formatCode>0.0</c:formatCode>
                <c:ptCount val="11"/>
                <c:pt idx="0" formatCode="General">
                  <c:v>8.5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20</c:v>
                </c:pt>
                <c:pt idx="9">
                  <c:v>25</c:v>
                </c:pt>
                <c:pt idx="10">
                  <c:v>30</c:v>
                </c:pt>
              </c:numCache>
            </c:numRef>
          </c:xVal>
          <c:yVal>
            <c:numRef>
              <c:f>직선도선!$C$6:$C$16</c:f>
              <c:numCache>
                <c:formatCode>0.000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7D-4568-876E-1E5E1082288C}"/>
            </c:ext>
          </c:extLst>
        </c:ser>
        <c:ser>
          <c:idx val="1"/>
          <c:order val="1"/>
          <c:tx>
            <c:v>측정값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C00000"/>
              </a:solidFill>
              <a:ln w="12700">
                <a:solidFill>
                  <a:schemeClr val="tx1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C00000"/>
                </a:solidFill>
                <a:prstDash val="solid"/>
              </a:ln>
              <a:effectLst/>
            </c:spPr>
            <c:trendlineType val="power"/>
            <c:forward val="6"/>
            <c:backward val="2"/>
            <c:dispRSqr val="0"/>
            <c:dispEq val="0"/>
          </c:trendline>
          <c:xVal>
            <c:numRef>
              <c:f>직선도선!$B$6:$B$16</c:f>
              <c:numCache>
                <c:formatCode>0.0</c:formatCode>
                <c:ptCount val="11"/>
                <c:pt idx="0" formatCode="General">
                  <c:v>8.5</c:v>
                </c:pt>
                <c:pt idx="1">
                  <c:v>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13</c:v>
                </c:pt>
                <c:pt idx="6">
                  <c:v>14</c:v>
                </c:pt>
                <c:pt idx="7">
                  <c:v>15</c:v>
                </c:pt>
                <c:pt idx="8">
                  <c:v>20</c:v>
                </c:pt>
                <c:pt idx="9">
                  <c:v>25</c:v>
                </c:pt>
                <c:pt idx="10">
                  <c:v>30</c:v>
                </c:pt>
              </c:numCache>
            </c:numRef>
          </c:xVal>
          <c:yVal>
            <c:numRef>
              <c:f>직선도선!$D$6:$D$16</c:f>
              <c:numCache>
                <c:formatCode>0.000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943-40C8-BD5D-CEC6216DB5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7289760"/>
        <c:axId val="879405216"/>
      </c:scatterChart>
      <c:valAx>
        <c:axId val="887289760"/>
        <c:scaling>
          <c:orientation val="minMax"/>
          <c:max val="3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거리 </a:t>
                </a:r>
                <a:r>
                  <a:rPr lang="en-US" altLang="ko-KR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ko-KR"/>
                  <a:t> (m)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78328280049331178"/>
              <c:y val="0.897080320279292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79405216"/>
        <c:crosses val="autoZero"/>
        <c:crossBetween val="midCat"/>
        <c:majorUnit val="5"/>
      </c:valAx>
      <c:valAx>
        <c:axId val="879405216"/>
        <c:scaling>
          <c:orientation val="minMax"/>
          <c:max val="8.0000000000000016E-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자기장 </a:t>
                </a:r>
                <a:r>
                  <a:rPr lang="en-US" altLang="ko-KR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</a:t>
                </a:r>
                <a:r>
                  <a:rPr lang="en-US" altLang="ko-KR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(mT)</a:t>
                </a:r>
                <a:endParaRPr lang="ko-KR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1.6790310849698008E-3"/>
              <c:y val="0.1546027915520555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7289760"/>
        <c:crossesAt val="0"/>
        <c:crossBetween val="midCat"/>
        <c:majorUnit val="2.0000000000000004E-2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7147856517935254"/>
          <c:y val="0.17454902505176753"/>
          <c:w val="0.15371518076369486"/>
          <c:h val="0.15535814672665532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원형도선</a:t>
            </a:r>
          </a:p>
        </c:rich>
      </c:tx>
      <c:layout>
        <c:manualLayout>
          <c:xMode val="edge"/>
          <c:yMode val="edge"/>
          <c:x val="0.3969242248708936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7881987943527008"/>
          <c:y val="0.13675213675213677"/>
          <c:w val="0.77439681635805502"/>
          <c:h val="0.69146039437378015"/>
        </c:manualLayout>
      </c:layout>
      <c:scatterChart>
        <c:scatterStyle val="lineMarker"/>
        <c:varyColors val="0"/>
        <c:ser>
          <c:idx val="1"/>
          <c:order val="0"/>
          <c:tx>
            <c:v>이론값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12700">
                <a:solidFill>
                  <a:srgbClr val="008000"/>
                </a:solidFill>
              </a:ln>
              <a:effectLst/>
            </c:spPr>
          </c:marker>
          <c:trendline>
            <c:spPr>
              <a:ln w="19050" cap="rnd">
                <a:noFill/>
                <a:prstDash val="solid"/>
              </a:ln>
              <a:effectLst/>
            </c:spPr>
            <c:trendlineType val="poly"/>
            <c:order val="5"/>
            <c:forward val="1"/>
            <c:backward val="1"/>
            <c:dispRSqr val="0"/>
            <c:dispEq val="0"/>
          </c:trendline>
          <c:trendline>
            <c:spPr>
              <a:ln w="25400" cap="rnd">
                <a:noFill/>
                <a:prstDash val="solid"/>
              </a:ln>
              <a:effectLst/>
            </c:spPr>
            <c:trendlineType val="poly"/>
            <c:order val="5"/>
            <c:dispRSqr val="0"/>
            <c:dispEq val="0"/>
          </c:trendline>
          <c:trendline>
            <c:spPr>
              <a:ln w="19050" cap="rnd">
                <a:solidFill>
                  <a:srgbClr val="008000"/>
                </a:solidFill>
                <a:prstDash val="solid"/>
              </a:ln>
              <a:effectLst/>
            </c:spPr>
            <c:trendlineType val="poly"/>
            <c:order val="6"/>
            <c:dispRSqr val="0"/>
            <c:dispEq val="0"/>
          </c:trendline>
          <c:xVal>
            <c:numRef>
              <c:f>원형도선!$B$7:$B$21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</c:numCache>
            </c:numRef>
          </c:xVal>
          <c:yVal>
            <c:numRef>
              <c:f>원형도선!$C$7:$C$21</c:f>
              <c:numCache>
                <c:formatCode>0.000</c:formatCode>
                <c:ptCount val="1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7BA-4B9B-BFB8-9ECD6A912B9F}"/>
            </c:ext>
          </c:extLst>
        </c:ser>
        <c:ser>
          <c:idx val="0"/>
          <c:order val="1"/>
          <c:tx>
            <c:v>측정값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1"/>
              </a:solidFill>
              <a:ln w="12700">
                <a:solidFill>
                  <a:schemeClr val="tx1"/>
                </a:solidFill>
              </a:ln>
              <a:effectLst/>
            </c:spPr>
          </c:marker>
          <c:trendline>
            <c:spPr>
              <a:ln w="25400" cap="rnd">
                <a:solidFill>
                  <a:schemeClr val="accent1"/>
                </a:solidFill>
                <a:prstDash val="solid"/>
              </a:ln>
              <a:effectLst/>
            </c:spPr>
            <c:trendlineType val="poly"/>
            <c:order val="3"/>
            <c:dispRSqr val="0"/>
            <c:dispEq val="0"/>
          </c:trendline>
          <c:xVal>
            <c:numRef>
              <c:f>원형도선!$B$7:$B$21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15</c:v>
                </c:pt>
                <c:pt idx="12">
                  <c:v>20</c:v>
                </c:pt>
                <c:pt idx="13">
                  <c:v>25</c:v>
                </c:pt>
                <c:pt idx="14">
                  <c:v>30</c:v>
                </c:pt>
              </c:numCache>
            </c:numRef>
          </c:xVal>
          <c:yVal>
            <c:numRef>
              <c:f>원형도선!$D$7:$D$21</c:f>
              <c:numCache>
                <c:formatCode>General</c:formatCode>
                <c:ptCount val="1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5C6-4866-83C7-A5B01740C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6122496"/>
        <c:axId val="903596736"/>
      </c:scatterChart>
      <c:valAx>
        <c:axId val="1096122496"/>
        <c:scaling>
          <c:orientation val="minMax"/>
          <c:max val="3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거리 </a:t>
                </a:r>
                <a:r>
                  <a:rPr lang="en-US" altLang="ko-KR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x</a:t>
                </a:r>
                <a:r>
                  <a:rPr lang="en-US" altLang="ko-KR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(mm)</a:t>
                </a:r>
                <a:endParaRPr lang="ko-KR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77814457567804018"/>
              <c:y val="0.905982905982905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03596736"/>
        <c:crosses val="autoZero"/>
        <c:crossBetween val="midCat"/>
        <c:majorUnit val="5"/>
      </c:valAx>
      <c:valAx>
        <c:axId val="903596736"/>
        <c:scaling>
          <c:orientation val="minMax"/>
          <c:max val="0.1400000000000000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ko-KR" sz="1000" b="0" i="0" baseline="0">
                    <a:effectLst/>
                  </a:rPr>
                  <a:t>자기장 </a:t>
                </a:r>
                <a:r>
                  <a:rPr lang="en-US" altLang="ko-KR" sz="1000" b="0" i="1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</a:t>
                </a:r>
                <a:r>
                  <a:rPr lang="en-US" altLang="ko-KR" sz="1000" b="0" i="0" baseline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(mT)</a:t>
                </a:r>
                <a:endParaRPr lang="ko-KR" altLang="ko-KR" sz="100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4.2028786301961628E-3"/>
              <c:y val="0.175035668618345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096122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79568899274124405"/>
          <c:y val="0.15696513897301298"/>
          <c:w val="0.14259862155634537"/>
          <c:h val="0.14423177871996773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솔레노이드</a:t>
            </a:r>
          </a:p>
        </c:rich>
      </c:tx>
      <c:layout>
        <c:manualLayout>
          <c:xMode val="edge"/>
          <c:yMode val="edge"/>
          <c:x val="0.37427613111636482"/>
          <c:y val="4.687168415128112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0.1807277440195906"/>
          <c:y val="0.1444474585028741"/>
          <c:w val="0.75368072787427642"/>
          <c:h val="0.65482215517479991"/>
        </c:manualLayout>
      </c:layout>
      <c:scatterChart>
        <c:scatterStyle val="lineMarker"/>
        <c:varyColors val="0"/>
        <c:ser>
          <c:idx val="0"/>
          <c:order val="0"/>
          <c:tx>
            <c:v>이론값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12700">
                <a:solidFill>
                  <a:srgbClr val="C0000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linear"/>
            <c:forward val="0.60000000000000009"/>
            <c:backward val="0.5"/>
            <c:intercept val="0"/>
            <c:dispRSqr val="0"/>
            <c:dispEq val="0"/>
          </c:trendline>
          <c:xVal>
            <c:numRef>
              <c:f>솔레노이드!$B$8:$B$17</c:f>
              <c:numCache>
                <c:formatCode>General</c:formatCode>
                <c:ptCount val="10"/>
                <c:pt idx="0">
                  <c:v>0.3</c:v>
                </c:pt>
                <c:pt idx="1">
                  <c:v>0.6</c:v>
                </c:pt>
                <c:pt idx="2">
                  <c:v>0.9</c:v>
                </c:pt>
                <c:pt idx="3">
                  <c:v>1.2</c:v>
                </c:pt>
                <c:pt idx="4">
                  <c:v>1.5</c:v>
                </c:pt>
                <c:pt idx="5">
                  <c:v>1.8</c:v>
                </c:pt>
                <c:pt idx="6">
                  <c:v>2.1</c:v>
                </c:pt>
                <c:pt idx="7">
                  <c:v>2.4</c:v>
                </c:pt>
                <c:pt idx="8">
                  <c:v>2.7</c:v>
                </c:pt>
                <c:pt idx="9" formatCode="0.0">
                  <c:v>3</c:v>
                </c:pt>
              </c:numCache>
            </c:numRef>
          </c:xVal>
          <c:yVal>
            <c:numRef>
              <c:f>솔레노이드!$C$8:$C$17</c:f>
              <c:numCache>
                <c:formatCode>0.000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DC2-4E7C-9CF1-7FA84F6AB2BB}"/>
            </c:ext>
          </c:extLst>
        </c:ser>
        <c:ser>
          <c:idx val="1"/>
          <c:order val="1"/>
          <c:tx>
            <c:v>측정값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7030A0"/>
              </a:solidFill>
              <a:ln w="12700">
                <a:solidFill>
                  <a:schemeClr val="tx1"/>
                </a:solidFill>
              </a:ln>
              <a:effectLst/>
            </c:spPr>
          </c:marker>
          <c:trendline>
            <c:spPr>
              <a:ln w="25400" cap="rnd">
                <a:solidFill>
                  <a:srgbClr val="7030A0"/>
                </a:solidFill>
                <a:prstDash val="solid"/>
              </a:ln>
              <a:effectLst/>
            </c:spPr>
            <c:trendlineType val="linear"/>
            <c:forward val="0.60000000000000009"/>
            <c:backward val="0.5"/>
            <c:dispRSqr val="0"/>
            <c:dispEq val="0"/>
          </c:trendline>
          <c:xVal>
            <c:numRef>
              <c:f>솔레노이드!$B$8:$B$17</c:f>
              <c:numCache>
                <c:formatCode>General</c:formatCode>
                <c:ptCount val="10"/>
                <c:pt idx="0">
                  <c:v>0.3</c:v>
                </c:pt>
                <c:pt idx="1">
                  <c:v>0.6</c:v>
                </c:pt>
                <c:pt idx="2">
                  <c:v>0.9</c:v>
                </c:pt>
                <c:pt idx="3">
                  <c:v>1.2</c:v>
                </c:pt>
                <c:pt idx="4">
                  <c:v>1.5</c:v>
                </c:pt>
                <c:pt idx="5">
                  <c:v>1.8</c:v>
                </c:pt>
                <c:pt idx="6">
                  <c:v>2.1</c:v>
                </c:pt>
                <c:pt idx="7">
                  <c:v>2.4</c:v>
                </c:pt>
                <c:pt idx="8">
                  <c:v>2.7</c:v>
                </c:pt>
                <c:pt idx="9" formatCode="0.0">
                  <c:v>3</c:v>
                </c:pt>
              </c:numCache>
            </c:numRef>
          </c:xVal>
          <c:yVal>
            <c:numRef>
              <c:f>솔레노이드!$D$8:$D$17</c:f>
              <c:numCache>
                <c:formatCode>0.000</c:formatCode>
                <c:ptCount val="10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5DC2-4E7C-9CF1-7FA84F6AB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4094656"/>
        <c:axId val="903608384"/>
      </c:scatterChart>
      <c:valAx>
        <c:axId val="884094656"/>
        <c:scaling>
          <c:orientation val="minMax"/>
          <c:max val="3.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전류 </a:t>
                </a:r>
                <a:r>
                  <a:rPr lang="en-US" altLang="ko-KR" i="1">
                    <a:latin typeface="Times New Roman" panose="02020603050405020304" pitchFamily="18" charset="0"/>
                    <a:ea typeface="Cambria" panose="02040503050406030204" pitchFamily="18" charset="0"/>
                    <a:cs typeface="Times New Roman" panose="02020603050405020304" pitchFamily="18" charset="0"/>
                  </a:rPr>
                  <a:t>I</a:t>
                </a:r>
                <a:r>
                  <a:rPr lang="en-US" altLang="ko-KR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(A)</a:t>
                </a:r>
                <a:endParaRPr lang="ko-KR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0.77012745615234823"/>
              <c:y val="0.89790461427741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03608384"/>
        <c:crosses val="autoZero"/>
        <c:crossBetween val="midCat"/>
        <c:majorUnit val="0.5"/>
      </c:valAx>
      <c:valAx>
        <c:axId val="903608384"/>
        <c:scaling>
          <c:orientation val="minMax"/>
          <c:max val="6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자기장 </a:t>
                </a:r>
                <a:r>
                  <a:rPr lang="en-US" altLang="ko-KR" i="1">
                    <a:latin typeface="Times New Roman" panose="02020603050405020304" pitchFamily="18" charset="0"/>
                    <a:ea typeface="Cambria" panose="02040503050406030204" pitchFamily="18" charset="0"/>
                    <a:cs typeface="Times New Roman" panose="02020603050405020304" pitchFamily="18" charset="0"/>
                  </a:rPr>
                  <a:t>B</a:t>
                </a:r>
                <a:r>
                  <a:rPr lang="en-US" altLang="ko-KR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(mT)</a:t>
                </a:r>
                <a:endParaRPr lang="ko-KR" altLang="en-US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5.3634486756152996E-3"/>
              <c:y val="0.14286747677175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4094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721396612023993"/>
          <c:y val="0.65400651405689192"/>
          <c:w val="0.14810256565628149"/>
          <c:h val="0.11600889454793731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641318</xdr:colOff>
      <xdr:row>2</xdr:row>
      <xdr:rowOff>51276</xdr:rowOff>
    </xdr:from>
    <xdr:ext cx="748538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BD9E955E-62A2-492A-81A6-2C0592F1676A}"/>
                </a:ext>
              </a:extLst>
            </xdr:cNvPr>
            <xdr:cNvSpPr txBox="1"/>
          </xdr:nvSpPr>
          <xdr:spPr>
            <a:xfrm>
              <a:off x="4413218" y="508476"/>
              <a:ext cx="74853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𝐵</m:t>
                    </m:r>
                    <m:d>
                      <m:dPr>
                        <m:ctrlPr>
                          <a:rPr lang="en-US" altLang="ko-KR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</m:d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altLang="ko-KR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altLang="ko-KR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ko-KR" alt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𝜇</m:t>
                            </m:r>
                          </m:e>
                          <m:sub>
                            <m: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  <m:t>0</m:t>
                            </m:r>
                          </m:sub>
                        </m:sSub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𝐼</m:t>
                        </m:r>
                      </m:num>
                      <m:den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2</m:t>
                        </m:r>
                        <m:r>
                          <a:rPr lang="el-GR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𝜋</m:t>
                        </m:r>
                        <m:r>
                          <a:rPr lang="en-US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𝑅</m:t>
                        </m:r>
                      </m:den>
                    </m:f>
                  </m:oMath>
                </m:oMathPara>
              </a14:m>
              <a:endParaRPr lang="en-US" altLang="ko-KR" sz="1100" b="0">
                <a:solidFill>
                  <a:schemeClr val="tx1"/>
                </a:solidFill>
                <a:effectLst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BD9E955E-62A2-492A-81A6-2C0592F1676A}"/>
                </a:ext>
              </a:extLst>
            </xdr:cNvPr>
            <xdr:cNvSpPr txBox="1"/>
          </xdr:nvSpPr>
          <xdr:spPr>
            <a:xfrm>
              <a:off x="4413218" y="508476"/>
              <a:ext cx="748538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altLang="ko-KR" sz="1100" b="0" i="0">
                  <a:latin typeface="Cambria Math" panose="02040503050406030204" pitchFamily="18" charset="0"/>
                </a:rPr>
                <a:t>𝐵(𝑟)=</a:t>
              </a:r>
              <a:r>
                <a:rPr lang="en-US" altLang="ko-KR" sz="1100" i="0">
                  <a:latin typeface="Cambria Math" panose="02040503050406030204" pitchFamily="18" charset="0"/>
                </a:rPr>
                <a:t>(</a:t>
              </a:r>
              <a:r>
                <a:rPr lang="ko-KR" altLang="en-US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𝜇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0  𝐼)/2</a:t>
              </a:r>
              <a:r>
                <a:rPr lang="el-GR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𝜋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𝑅</a:t>
              </a:r>
              <a:endParaRPr lang="en-US" altLang="ko-KR" sz="1100" b="0">
                <a:solidFill>
                  <a:schemeClr val="tx1"/>
                </a:solidFill>
                <a:effectLst/>
                <a:ea typeface="+mn-ea"/>
                <a:cs typeface="+mn-cs"/>
              </a:endParaRPr>
            </a:p>
          </xdr:txBody>
        </xdr:sp>
      </mc:Fallback>
    </mc:AlternateContent>
    <xdr:clientData/>
  </xdr:oneCellAnchor>
  <xdr:twoCellAnchor>
    <xdr:from>
      <xdr:col>1</xdr:col>
      <xdr:colOff>1</xdr:colOff>
      <xdr:row>18</xdr:row>
      <xdr:rowOff>19050</xdr:rowOff>
    </xdr:from>
    <xdr:to>
      <xdr:col>4</xdr:col>
      <xdr:colOff>933451</xdr:colOff>
      <xdr:row>31</xdr:row>
      <xdr:rowOff>53867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3861490-928A-4518-BAE5-4EBBA8F6E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133349</xdr:colOff>
      <xdr:row>2</xdr:row>
      <xdr:rowOff>161925</xdr:rowOff>
    </xdr:from>
    <xdr:ext cx="1752601" cy="42684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B307D74-65A2-4F5B-90E0-D4A7D3582432}"/>
                </a:ext>
              </a:extLst>
            </xdr:cNvPr>
            <xdr:cNvSpPr txBox="1"/>
          </xdr:nvSpPr>
          <xdr:spPr>
            <a:xfrm>
              <a:off x="4181474" y="619125"/>
              <a:ext cx="1752601" cy="4268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𝑟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)=</m:t>
                    </m:r>
                    <m:f>
                      <m:fPr>
                        <m:ctrlPr>
                          <a:rPr lang="en-US" altLang="ko-KR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altLang="ko-KR" sz="110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ko-KR" altLang="en-US" sz="11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𝜇</m:t>
                            </m:r>
                          </m:e>
                          <m:sub>
                            <m: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  <m:t>0</m:t>
                            </m:r>
                          </m:sub>
                        </m:sSub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𝐼</m:t>
                        </m:r>
                        <m:sSup>
                          <m:sSupPr>
                            <m:ctrlP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  <m:t>𝑅</m:t>
                            </m:r>
                          </m:e>
                          <m:sup>
                            <m: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 </m:t>
                        </m:r>
                      </m:num>
                      <m:den>
                        <m:r>
                          <a:rPr lang="en-US" altLang="ko-KR" sz="1100" b="0" i="1">
                            <a:latin typeface="Cambria Math" panose="02040503050406030204" pitchFamily="18" charset="0"/>
                          </a:rPr>
                          <m:t>2</m:t>
                        </m:r>
                        <m:sSup>
                          <m:sSupPr>
                            <m:ctrlPr>
                              <a:rPr lang="en-US" altLang="ko-KR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sSup>
                              <m:sSupPr>
                                <m:ctrlP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𝑅</m:t>
                                </m:r>
                              </m:e>
                              <m:sup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</m:t>
                            </m:r>
                            <m:sSup>
                              <m:sSupPr>
                                <m:ctrlP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e>
                              <m:sup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)</m:t>
                            </m:r>
                          </m:e>
                          <m:sup>
                            <m:f>
                              <m:fPr>
                                <m:type m:val="skw"/>
                                <m:ctrlPr>
                                  <a:rPr lang="en-US" altLang="ko-KR" sz="1100" b="0" i="1">
                                    <a:latin typeface="Cambria Math" panose="02040503050406030204" pitchFamily="18" charset="0"/>
                                  </a:rPr>
                                </m:ctrlPr>
                              </m:fPr>
                              <m:num>
                                <m:r>
                                  <a:rPr lang="en-US" altLang="ko-KR" sz="1100" b="0" i="1">
                                    <a:latin typeface="Cambria Math" panose="02040503050406030204" pitchFamily="18" charset="0"/>
                                  </a:rPr>
                                  <m:t>3</m:t>
                                </m:r>
                              </m:num>
                              <m:den>
                                <m:r>
                                  <a:rPr lang="en-US" altLang="ko-KR" sz="11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den>
                            </m:f>
                          </m:sup>
                        </m:sSup>
                      </m:den>
                    </m:f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6B307D74-65A2-4F5B-90E0-D4A7D3582432}"/>
                </a:ext>
              </a:extLst>
            </xdr:cNvPr>
            <xdr:cNvSpPr txBox="1"/>
          </xdr:nvSpPr>
          <xdr:spPr>
            <a:xfrm>
              <a:off x="4181474" y="619125"/>
              <a:ext cx="1752601" cy="42684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altLang="ko-KR" sz="1100" b="0" i="0">
                  <a:latin typeface="Cambria Math" panose="02040503050406030204" pitchFamily="18" charset="0"/>
                </a:rPr>
                <a:t>𝐵(𝑟)=</a:t>
              </a:r>
              <a:r>
                <a:rPr lang="en-US" altLang="ko-KR" sz="1100" i="0">
                  <a:latin typeface="Cambria Math" panose="02040503050406030204" pitchFamily="18" charset="0"/>
                </a:rPr>
                <a:t>(</a:t>
              </a:r>
              <a:r>
                <a:rPr lang="ko-KR" altLang="en-US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𝜇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0  𝐼𝑅^2  )/(2〖</a:t>
              </a:r>
              <a:r>
                <a:rPr lang="en-US" altLang="ko-K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(𝑅^2+𝑥^2)〗^(</a:t>
              </a:r>
              <a:r>
                <a:rPr lang="en-US" altLang="ko-KR" sz="1100" b="0" i="0">
                  <a:latin typeface="Cambria Math" panose="02040503050406030204" pitchFamily="18" charset="0"/>
                </a:rPr>
                <a:t>3⁄2) )</a:t>
              </a:r>
              <a:endParaRPr lang="ko-KR" altLang="en-US" sz="1100"/>
            </a:p>
          </xdr:txBody>
        </xdr:sp>
      </mc:Fallback>
    </mc:AlternateContent>
    <xdr:clientData/>
  </xdr:oneCellAnchor>
  <xdr:twoCellAnchor>
    <xdr:from>
      <xdr:col>1</xdr:col>
      <xdr:colOff>9525</xdr:colOff>
      <xdr:row>23</xdr:row>
      <xdr:rowOff>14287</xdr:rowOff>
    </xdr:from>
    <xdr:to>
      <xdr:col>4</xdr:col>
      <xdr:colOff>942975</xdr:colOff>
      <xdr:row>36</xdr:row>
      <xdr:rowOff>33337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4E54E589-E92A-4B0D-82A7-E00FAB6464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285750</xdr:colOff>
      <xdr:row>2</xdr:row>
      <xdr:rowOff>161925</xdr:rowOff>
    </xdr:from>
    <xdr:ext cx="1752601" cy="4572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6CE61127-A259-4AFD-8871-8D03149E4F0A}"/>
                </a:ext>
              </a:extLst>
            </xdr:cNvPr>
            <xdr:cNvSpPr txBox="1"/>
          </xdr:nvSpPr>
          <xdr:spPr>
            <a:xfrm>
              <a:off x="4333875" y="638175"/>
              <a:ext cx="1752601" cy="457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𝐵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(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𝑟</m:t>
                    </m:r>
                    <m:r>
                      <a:rPr lang="en-US" altLang="ko-KR" sz="1100" b="0" i="1">
                        <a:latin typeface="Cambria Math" panose="02040503050406030204" pitchFamily="18" charset="0"/>
                      </a:rPr>
                      <m:t>)=</m:t>
                    </m:r>
                    <m:sSub>
                      <m:sSubPr>
                        <m:ctrlPr>
                          <a:rPr lang="en-US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ko-KR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𝜇</m:t>
                        </m:r>
                      </m:e>
                      <m:sub>
                        <m:r>
                          <a:rPr lang="en-US" altLang="ko-K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0</m:t>
                        </m:r>
                      </m:sub>
                    </m:sSub>
                    <m:r>
                      <a:rPr lang="en-US" altLang="ko-KR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 </m:t>
                    </m:r>
                    <m:r>
                      <a:rPr lang="en-US" altLang="ko-KR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𝑛𝐼</m:t>
                    </m:r>
                    <m:d>
                      <m:dPr>
                        <m:ctrlPr>
                          <a:rPr lang="en-US" altLang="ko-K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US" altLang="ko-KR" sz="11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𝑙</m:t>
                            </m:r>
                          </m:num>
                          <m:den>
                            <m:rad>
                              <m:radPr>
                                <m:degHide m:val="on"/>
                                <m:ctrlPr>
                                  <a:rPr lang="en-US" altLang="ko-KR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radPr>
                              <m:deg/>
                              <m:e>
                                <m:sSup>
                                  <m:sSupPr>
                                    <m:ctrlPr>
                                      <a:rPr lang="en-US" altLang="ko-KR" sz="110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altLang="ko-KR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𝑙</m:t>
                                    </m:r>
                                  </m:e>
                                  <m:sup>
                                    <m:r>
                                      <a:rPr lang="en-US" altLang="ko-KR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+4</m:t>
                                </m:r>
                                <m:sSup>
                                  <m:sSupPr>
                                    <m:ctrlPr>
                                      <a:rPr lang="en-US" altLang="ko-KR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altLang="ko-KR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𝑅</m:t>
                                    </m:r>
                                  </m:e>
                                  <m:sup>
                                    <m:r>
                                      <a:rPr lang="en-US" altLang="ko-KR" sz="1100" b="0" i="1">
                                        <a:solidFill>
                                          <a:schemeClr val="tx1"/>
                                        </a:solidFill>
                                        <a:effectLst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rad>
                          </m:den>
                        </m:f>
                      </m:e>
                    </m:d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6CE61127-A259-4AFD-8871-8D03149E4F0A}"/>
                </a:ext>
              </a:extLst>
            </xdr:cNvPr>
            <xdr:cNvSpPr txBox="1"/>
          </xdr:nvSpPr>
          <xdr:spPr>
            <a:xfrm>
              <a:off x="4333875" y="638175"/>
              <a:ext cx="1752601" cy="457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altLang="ko-KR" sz="1100" b="0" i="0">
                  <a:latin typeface="Cambria Math" panose="02040503050406030204" pitchFamily="18" charset="0"/>
                </a:rPr>
                <a:t>𝐵(𝑟)=</a:t>
              </a:r>
              <a:r>
                <a:rPr lang="ko-KR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𝜇</a:t>
              </a:r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lang="en-US" altLang="ko-K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0  𝑛𝐼(𝑙/√(𝑙^2+4𝑅^2 ))</a:t>
              </a:r>
              <a:endParaRPr lang="ko-KR" altLang="en-US" sz="1100"/>
            </a:p>
          </xdr:txBody>
        </xdr:sp>
      </mc:Fallback>
    </mc:AlternateContent>
    <xdr:clientData/>
  </xdr:oneCellAnchor>
  <xdr:oneCellAnchor>
    <xdr:from>
      <xdr:col>9</xdr:col>
      <xdr:colOff>38100</xdr:colOff>
      <xdr:row>5</xdr:row>
      <xdr:rowOff>66675</xdr:rowOff>
    </xdr:from>
    <xdr:ext cx="647701" cy="4572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A77B864A-468C-4445-90D5-8A80B98956E0}"/>
                </a:ext>
              </a:extLst>
            </xdr:cNvPr>
            <xdr:cNvSpPr txBox="1"/>
          </xdr:nvSpPr>
          <xdr:spPr>
            <a:xfrm>
              <a:off x="12934950" y="10334625"/>
              <a:ext cx="647701" cy="457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US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fPr>
                      <m:num>
                        <m:r>
                          <a:rPr lang="en-US" altLang="ko-K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𝑙</m:t>
                        </m:r>
                      </m:num>
                      <m:den>
                        <m:rad>
                          <m:radPr>
                            <m:degHide m:val="on"/>
                            <m:ctrlPr>
                              <a:rPr lang="en-US" altLang="ko-KR" sz="11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radPr>
                          <m:deg/>
                          <m:e>
                            <m:sSup>
                              <m:sSupPr>
                                <m:ctrlPr>
                                  <a:rPr lang="en-US" altLang="ko-KR" sz="110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𝑙</m:t>
                                </m:r>
                              </m:e>
                              <m:sup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+4</m:t>
                            </m:r>
                            <m:sSup>
                              <m:sSupPr>
                                <m:ctrlP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𝑅</m:t>
                                </m:r>
                              </m:e>
                              <m:sup>
                                <m:r>
                                  <a:rPr lang="en-US" altLang="ko-KR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</m:e>
                        </m:rad>
                      </m:den>
                    </m:f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A77B864A-468C-4445-90D5-8A80B98956E0}"/>
                </a:ext>
              </a:extLst>
            </xdr:cNvPr>
            <xdr:cNvSpPr txBox="1"/>
          </xdr:nvSpPr>
          <xdr:spPr>
            <a:xfrm>
              <a:off x="12934950" y="10334625"/>
              <a:ext cx="647701" cy="4572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altLang="ko-K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𝑙/√(𝑙^2+4𝑅^2 )</a:t>
              </a:r>
              <a:endParaRPr lang="ko-KR" altLang="en-US" sz="1100"/>
            </a:p>
          </xdr:txBody>
        </xdr:sp>
      </mc:Fallback>
    </mc:AlternateContent>
    <xdr:clientData/>
  </xdr:oneCellAnchor>
  <xdr:oneCellAnchor>
    <xdr:from>
      <xdr:col>11</xdr:col>
      <xdr:colOff>9525</xdr:colOff>
      <xdr:row>6</xdr:row>
      <xdr:rowOff>0</xdr:rowOff>
    </xdr:from>
    <xdr:ext cx="647701" cy="2571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5F1AB161-92CD-4D21-8419-0234E9DA9338}"/>
                </a:ext>
              </a:extLst>
            </xdr:cNvPr>
            <xdr:cNvSpPr txBox="1"/>
          </xdr:nvSpPr>
          <xdr:spPr>
            <a:xfrm>
              <a:off x="14335125" y="10496550"/>
              <a:ext cx="647701" cy="257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ad>
                      <m:radPr>
                        <m:degHide m:val="on"/>
                        <m:ctrlPr>
                          <a:rPr lang="en-US" altLang="ko-KR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sSup>
                          <m:sSupPr>
                            <m:ctrlPr>
                              <a:rPr lang="en-US" altLang="ko-KR" sz="110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𝑙</m:t>
                            </m:r>
                          </m:e>
                          <m:sup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  <m:r>
                          <a:rPr lang="en-US" altLang="ko-K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+4</m:t>
                        </m:r>
                        <m:sSup>
                          <m:sSupPr>
                            <m:ctrlP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pPr>
                          <m:e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𝑅</m:t>
                            </m:r>
                          </m:e>
                          <m:sup>
                            <m:r>
                              <a:rPr lang="en-US" altLang="ko-K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2</m:t>
                            </m:r>
                          </m:sup>
                        </m:sSup>
                      </m:e>
                    </m:rad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5F1AB161-92CD-4D21-8419-0234E9DA9338}"/>
                </a:ext>
              </a:extLst>
            </xdr:cNvPr>
            <xdr:cNvSpPr txBox="1"/>
          </xdr:nvSpPr>
          <xdr:spPr>
            <a:xfrm>
              <a:off x="14335125" y="10496550"/>
              <a:ext cx="647701" cy="257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altLang="ko-KR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√(</a:t>
              </a:r>
              <a:r>
                <a:rPr lang="en-US" altLang="ko-K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𝑙^2+4𝑅^2 )</a:t>
              </a:r>
              <a:endParaRPr lang="ko-KR" altLang="en-US" sz="1100"/>
            </a:p>
          </xdr:txBody>
        </xdr:sp>
      </mc:Fallback>
    </mc:AlternateContent>
    <xdr:clientData/>
  </xdr:oneCellAnchor>
  <xdr:twoCellAnchor>
    <xdr:from>
      <xdr:col>1</xdr:col>
      <xdr:colOff>0</xdr:colOff>
      <xdr:row>19</xdr:row>
      <xdr:rowOff>28575</xdr:rowOff>
    </xdr:from>
    <xdr:to>
      <xdr:col>4</xdr:col>
      <xdr:colOff>952500</xdr:colOff>
      <xdr:row>32</xdr:row>
      <xdr:rowOff>13950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9DB5F6D-E8A3-4E3D-AA64-F61870557A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328BC-B709-44BD-AA89-D6956EB3CAE5}">
  <dimension ref="B1:K18"/>
  <sheetViews>
    <sheetView tabSelected="1" topLeftCell="A12" workbookViewId="0">
      <selection activeCell="G27" sqref="G27"/>
    </sheetView>
  </sheetViews>
  <sheetFormatPr defaultRowHeight="16.5" x14ac:dyDescent="0.3"/>
  <cols>
    <col min="1" max="1" width="2.625" customWidth="1"/>
    <col min="3" max="6" width="12.625" customWidth="1"/>
    <col min="7" max="7" width="8.25" customWidth="1"/>
    <col min="8" max="8" width="18.5" bestFit="1" customWidth="1"/>
    <col min="11" max="11" width="10.25" bestFit="1" customWidth="1"/>
  </cols>
  <sheetData>
    <row r="1" spans="2:11" ht="18" customHeight="1" x14ac:dyDescent="0.3"/>
    <row r="2" spans="2:11" ht="18" customHeight="1" x14ac:dyDescent="0.3">
      <c r="B2" s="33" t="s">
        <v>0</v>
      </c>
    </row>
    <row r="3" spans="2:11" ht="18" customHeight="1" x14ac:dyDescent="0.3">
      <c r="B3" s="3" t="s">
        <v>23</v>
      </c>
      <c r="C3" s="38">
        <v>3</v>
      </c>
      <c r="D3" s="38"/>
      <c r="E3" s="38"/>
      <c r="F3" s="24"/>
      <c r="G3" s="24"/>
    </row>
    <row r="4" spans="2:11" ht="18" customHeight="1" x14ac:dyDescent="0.3">
      <c r="B4" s="37" t="s">
        <v>31</v>
      </c>
      <c r="C4" s="37" t="s">
        <v>33</v>
      </c>
      <c r="D4" s="37"/>
      <c r="E4" s="37"/>
      <c r="F4" s="25"/>
      <c r="G4" s="25"/>
    </row>
    <row r="5" spans="2:11" ht="18" customHeight="1" x14ac:dyDescent="0.3">
      <c r="B5" s="37"/>
      <c r="C5" s="2" t="s">
        <v>2</v>
      </c>
      <c r="D5" s="2" t="s">
        <v>1</v>
      </c>
      <c r="E5" s="2" t="s">
        <v>37</v>
      </c>
      <c r="F5" s="34" t="s">
        <v>36</v>
      </c>
      <c r="G5" s="29"/>
      <c r="H5" s="5" t="s">
        <v>4</v>
      </c>
      <c r="I5" s="1" t="s">
        <v>3</v>
      </c>
    </row>
    <row r="6" spans="2:11" ht="18" customHeight="1" x14ac:dyDescent="0.3">
      <c r="B6" s="2">
        <v>8.5</v>
      </c>
      <c r="C6" s="23"/>
      <c r="D6" s="23"/>
      <c r="E6" s="26">
        <f>D6-C6</f>
        <v>0</v>
      </c>
      <c r="F6" s="30">
        <f t="shared" ref="F6:F16" si="0">E6^2</f>
        <v>0</v>
      </c>
      <c r="G6" s="30"/>
      <c r="H6" s="4">
        <f>0.0000004*PI()</f>
        <v>1.2566370614359173E-6</v>
      </c>
      <c r="I6">
        <f>C3</f>
        <v>3</v>
      </c>
      <c r="K6" s="17"/>
    </row>
    <row r="7" spans="2:11" ht="18" customHeight="1" x14ac:dyDescent="0.3">
      <c r="B7" s="15">
        <v>9</v>
      </c>
      <c r="C7" s="23"/>
      <c r="D7" s="23"/>
      <c r="E7" s="26">
        <f t="shared" ref="E7:E16" si="1">D7-C7</f>
        <v>0</v>
      </c>
      <c r="F7" s="30">
        <f t="shared" si="0"/>
        <v>0</v>
      </c>
      <c r="G7" s="30"/>
      <c r="H7" s="4">
        <f t="shared" ref="H7:H16" si="2">0.0000004*PI()</f>
        <v>1.2566370614359173E-6</v>
      </c>
      <c r="I7">
        <f>I6</f>
        <v>3</v>
      </c>
      <c r="K7" s="17"/>
    </row>
    <row r="8" spans="2:11" ht="18" customHeight="1" x14ac:dyDescent="0.3">
      <c r="B8" s="15">
        <v>10</v>
      </c>
      <c r="C8" s="23"/>
      <c r="D8" s="23"/>
      <c r="E8" s="26">
        <f t="shared" si="1"/>
        <v>0</v>
      </c>
      <c r="F8" s="30">
        <f t="shared" si="0"/>
        <v>0</v>
      </c>
      <c r="G8" s="30"/>
      <c r="H8" s="4">
        <f t="shared" si="2"/>
        <v>1.2566370614359173E-6</v>
      </c>
      <c r="I8">
        <f t="shared" ref="I8:I16" si="3">I7</f>
        <v>3</v>
      </c>
      <c r="K8" s="17"/>
    </row>
    <row r="9" spans="2:11" ht="18" customHeight="1" x14ac:dyDescent="0.3">
      <c r="B9" s="15">
        <v>11</v>
      </c>
      <c r="C9" s="23"/>
      <c r="D9" s="23"/>
      <c r="E9" s="26">
        <f t="shared" si="1"/>
        <v>0</v>
      </c>
      <c r="F9" s="30">
        <f t="shared" si="0"/>
        <v>0</v>
      </c>
      <c r="G9" s="30"/>
      <c r="H9" s="4">
        <f t="shared" si="2"/>
        <v>1.2566370614359173E-6</v>
      </c>
      <c r="I9">
        <f t="shared" si="3"/>
        <v>3</v>
      </c>
      <c r="K9" s="17"/>
    </row>
    <row r="10" spans="2:11" ht="18" customHeight="1" x14ac:dyDescent="0.3">
      <c r="B10" s="15">
        <v>12</v>
      </c>
      <c r="C10" s="23"/>
      <c r="D10" s="23"/>
      <c r="E10" s="26">
        <f t="shared" si="1"/>
        <v>0</v>
      </c>
      <c r="F10" s="30">
        <f t="shared" si="0"/>
        <v>0</v>
      </c>
      <c r="G10" s="30"/>
      <c r="H10" s="4">
        <f t="shared" si="2"/>
        <v>1.2566370614359173E-6</v>
      </c>
      <c r="I10">
        <f t="shared" si="3"/>
        <v>3</v>
      </c>
      <c r="K10" s="17"/>
    </row>
    <row r="11" spans="2:11" ht="18" customHeight="1" x14ac:dyDescent="0.3">
      <c r="B11" s="15">
        <v>13</v>
      </c>
      <c r="C11" s="23"/>
      <c r="D11" s="23"/>
      <c r="E11" s="26">
        <f t="shared" si="1"/>
        <v>0</v>
      </c>
      <c r="F11" s="30">
        <f t="shared" si="0"/>
        <v>0</v>
      </c>
      <c r="G11" s="30"/>
      <c r="H11" s="4">
        <f t="shared" si="2"/>
        <v>1.2566370614359173E-6</v>
      </c>
      <c r="I11">
        <f t="shared" si="3"/>
        <v>3</v>
      </c>
      <c r="K11" s="17"/>
    </row>
    <row r="12" spans="2:11" ht="18" customHeight="1" x14ac:dyDescent="0.3">
      <c r="B12" s="15">
        <v>14</v>
      </c>
      <c r="C12" s="23"/>
      <c r="D12" s="23"/>
      <c r="E12" s="26">
        <f t="shared" si="1"/>
        <v>0</v>
      </c>
      <c r="F12" s="30">
        <f t="shared" si="0"/>
        <v>0</v>
      </c>
      <c r="G12" s="30"/>
      <c r="H12" s="4">
        <f t="shared" si="2"/>
        <v>1.2566370614359173E-6</v>
      </c>
      <c r="I12">
        <f t="shared" si="3"/>
        <v>3</v>
      </c>
      <c r="K12" s="17"/>
    </row>
    <row r="13" spans="2:11" ht="18" customHeight="1" x14ac:dyDescent="0.3">
      <c r="B13" s="15">
        <v>15</v>
      </c>
      <c r="C13" s="23"/>
      <c r="D13" s="23"/>
      <c r="E13" s="26">
        <f t="shared" si="1"/>
        <v>0</v>
      </c>
      <c r="F13" s="30">
        <f t="shared" si="0"/>
        <v>0</v>
      </c>
      <c r="G13" s="30"/>
      <c r="H13" s="4">
        <f t="shared" si="2"/>
        <v>1.2566370614359173E-6</v>
      </c>
      <c r="I13">
        <f t="shared" si="3"/>
        <v>3</v>
      </c>
      <c r="K13" s="17"/>
    </row>
    <row r="14" spans="2:11" ht="18" customHeight="1" x14ac:dyDescent="0.3">
      <c r="B14" s="15">
        <v>20</v>
      </c>
      <c r="C14" s="23"/>
      <c r="D14" s="23"/>
      <c r="E14" s="26">
        <f t="shared" si="1"/>
        <v>0</v>
      </c>
      <c r="F14" s="30">
        <f t="shared" si="0"/>
        <v>0</v>
      </c>
      <c r="G14" s="30"/>
      <c r="H14" s="4">
        <f t="shared" si="2"/>
        <v>1.2566370614359173E-6</v>
      </c>
      <c r="I14">
        <f t="shared" si="3"/>
        <v>3</v>
      </c>
      <c r="K14" s="17"/>
    </row>
    <row r="15" spans="2:11" ht="18" customHeight="1" x14ac:dyDescent="0.3">
      <c r="B15" s="15">
        <v>25</v>
      </c>
      <c r="C15" s="23"/>
      <c r="D15" s="23"/>
      <c r="E15" s="26">
        <f t="shared" si="1"/>
        <v>0</v>
      </c>
      <c r="F15" s="30">
        <f t="shared" si="0"/>
        <v>0</v>
      </c>
      <c r="G15" s="30"/>
      <c r="H15" s="4">
        <f t="shared" si="2"/>
        <v>1.2566370614359173E-6</v>
      </c>
      <c r="I15">
        <f t="shared" si="3"/>
        <v>3</v>
      </c>
      <c r="K15" s="17"/>
    </row>
    <row r="16" spans="2:11" ht="18" customHeight="1" x14ac:dyDescent="0.3">
      <c r="B16" s="15">
        <v>30</v>
      </c>
      <c r="C16" s="23"/>
      <c r="D16" s="23"/>
      <c r="E16" s="26">
        <f t="shared" si="1"/>
        <v>0</v>
      </c>
      <c r="F16" s="30">
        <f t="shared" si="0"/>
        <v>0</v>
      </c>
      <c r="G16" s="30"/>
      <c r="H16" s="4">
        <f t="shared" si="2"/>
        <v>1.2566370614359173E-6</v>
      </c>
      <c r="I16">
        <f t="shared" si="3"/>
        <v>3</v>
      </c>
      <c r="K16" s="17"/>
    </row>
    <row r="17" spans="3:7" ht="20.100000000000001" customHeight="1" x14ac:dyDescent="0.3">
      <c r="C17" s="35" t="s">
        <v>35</v>
      </c>
      <c r="D17" s="36"/>
      <c r="E17" s="27">
        <f>F18</f>
        <v>0</v>
      </c>
      <c r="F17" s="30">
        <f>SUM(F6:F16)</f>
        <v>0</v>
      </c>
      <c r="G17" s="30"/>
    </row>
    <row r="18" spans="3:7" x14ac:dyDescent="0.3">
      <c r="F18" s="31">
        <f>SQRT(F17/COUNTA(F6:F16))</f>
        <v>0</v>
      </c>
      <c r="G18" s="20"/>
    </row>
  </sheetData>
  <mergeCells count="4">
    <mergeCell ref="C17:D17"/>
    <mergeCell ref="B4:B5"/>
    <mergeCell ref="C3:E3"/>
    <mergeCell ref="C4:E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6783-E8E4-49F1-9FFA-AA8F561DF111}">
  <dimension ref="B1:Q66"/>
  <sheetViews>
    <sheetView topLeftCell="A17" workbookViewId="0">
      <selection activeCell="H23" sqref="H23"/>
    </sheetView>
  </sheetViews>
  <sheetFormatPr defaultRowHeight="16.5" x14ac:dyDescent="0.3"/>
  <cols>
    <col min="1" max="1" width="2.625" customWidth="1"/>
    <col min="2" max="5" width="12.625" customWidth="1"/>
    <col min="6" max="6" width="9.5" bestFit="1" customWidth="1"/>
    <col min="8" max="8" width="18.5" bestFit="1" customWidth="1"/>
    <col min="9" max="9" width="9" bestFit="1" customWidth="1"/>
    <col min="10" max="10" width="12.25" bestFit="1" customWidth="1"/>
    <col min="11" max="11" width="12.25" customWidth="1"/>
    <col min="12" max="12" width="13" customWidth="1"/>
    <col min="13" max="13" width="9.625" bestFit="1" customWidth="1"/>
    <col min="14" max="14" width="12.125" bestFit="1" customWidth="1"/>
    <col min="17" max="17" width="9.875" bestFit="1" customWidth="1"/>
  </cols>
  <sheetData>
    <row r="1" spans="2:17" ht="18" customHeight="1" x14ac:dyDescent="0.3"/>
    <row r="2" spans="2:17" ht="18" customHeight="1" x14ac:dyDescent="0.3">
      <c r="B2" s="33" t="s">
        <v>5</v>
      </c>
      <c r="K2" s="16"/>
      <c r="O2">
        <v>2.9000000000000001E-2</v>
      </c>
      <c r="P2" s="16">
        <v>6.3E-2</v>
      </c>
    </row>
    <row r="3" spans="2:17" ht="18" customHeight="1" x14ac:dyDescent="0.3">
      <c r="B3" s="2" t="s">
        <v>26</v>
      </c>
      <c r="C3" s="38">
        <v>3</v>
      </c>
      <c r="D3" s="38"/>
      <c r="E3" s="38"/>
      <c r="O3">
        <f>O2/2</f>
        <v>1.4500000000000001E-2</v>
      </c>
      <c r="P3">
        <f>P2/2</f>
        <v>3.15E-2</v>
      </c>
    </row>
    <row r="4" spans="2:17" ht="18" customHeight="1" x14ac:dyDescent="0.3">
      <c r="B4" s="2" t="s">
        <v>24</v>
      </c>
      <c r="C4" s="39"/>
      <c r="D4" s="39"/>
      <c r="E4" s="39"/>
    </row>
    <row r="5" spans="2:17" ht="18" customHeight="1" x14ac:dyDescent="0.3">
      <c r="B5" s="37" t="s">
        <v>32</v>
      </c>
      <c r="C5" s="37" t="s">
        <v>25</v>
      </c>
      <c r="D5" s="37"/>
      <c r="E5" s="37"/>
      <c r="K5" s="1" t="s">
        <v>14</v>
      </c>
      <c r="L5" s="1" t="s">
        <v>22</v>
      </c>
    </row>
    <row r="6" spans="2:17" ht="18" customHeight="1" x14ac:dyDescent="0.3">
      <c r="B6" s="37"/>
      <c r="C6" s="2" t="s">
        <v>2</v>
      </c>
      <c r="D6" s="2" t="s">
        <v>1</v>
      </c>
      <c r="E6" s="2" t="s">
        <v>37</v>
      </c>
      <c r="F6" s="34" t="s">
        <v>36</v>
      </c>
      <c r="H6" s="5" t="s">
        <v>4</v>
      </c>
      <c r="I6" s="1" t="s">
        <v>7</v>
      </c>
      <c r="J6" s="1" t="s">
        <v>6</v>
      </c>
      <c r="K6" s="32" t="s">
        <v>13</v>
      </c>
      <c r="L6" s="12" t="s">
        <v>13</v>
      </c>
      <c r="M6" s="5" t="s">
        <v>8</v>
      </c>
      <c r="N6" s="9" t="s">
        <v>9</v>
      </c>
      <c r="O6" s="9" t="s">
        <v>10</v>
      </c>
      <c r="P6" s="9" t="s">
        <v>11</v>
      </c>
      <c r="Q6" s="9" t="s">
        <v>12</v>
      </c>
    </row>
    <row r="7" spans="2:17" ht="18" customHeight="1" x14ac:dyDescent="0.3">
      <c r="B7" s="21">
        <v>0</v>
      </c>
      <c r="C7" s="23"/>
      <c r="D7" s="28"/>
      <c r="E7" s="26">
        <f>D7-C7</f>
        <v>0</v>
      </c>
      <c r="F7" s="11">
        <f>E7^2</f>
        <v>0</v>
      </c>
      <c r="H7" s="4">
        <f>0.0000004*PI()</f>
        <v>1.2566370614359173E-6</v>
      </c>
      <c r="I7">
        <f>C3</f>
        <v>3</v>
      </c>
      <c r="J7" s="22">
        <f>C4</f>
        <v>0</v>
      </c>
      <c r="K7" s="8" t="e">
        <f>M7/N7</f>
        <v>#DIV/0!</v>
      </c>
      <c r="L7" s="19" t="e">
        <f>M7/N7*1000</f>
        <v>#DIV/0!</v>
      </c>
      <c r="M7" s="8">
        <f>H7*I7*J7^2</f>
        <v>0</v>
      </c>
      <c r="N7" s="8">
        <f>2*SQRT(O7)^3</f>
        <v>0</v>
      </c>
      <c r="O7" s="11">
        <f>P7+Q7</f>
        <v>0</v>
      </c>
      <c r="P7">
        <f>J7^2</f>
        <v>0</v>
      </c>
      <c r="Q7" s="10">
        <f>(B7/1000)^2</f>
        <v>0</v>
      </c>
    </row>
    <row r="8" spans="2:17" ht="18" customHeight="1" x14ac:dyDescent="0.3">
      <c r="B8" s="2">
        <v>1</v>
      </c>
      <c r="C8" s="23"/>
      <c r="D8" s="2"/>
      <c r="E8" s="26">
        <f t="shared" ref="E8:E21" si="0">D8-C8</f>
        <v>0</v>
      </c>
      <c r="F8" s="11">
        <f t="shared" ref="F8:F21" si="1">E8^2</f>
        <v>0</v>
      </c>
      <c r="H8" s="4">
        <f t="shared" ref="H8:H21" si="2">0.0000004*PI()</f>
        <v>1.2566370614359173E-6</v>
      </c>
      <c r="I8">
        <f>I7</f>
        <v>3</v>
      </c>
      <c r="J8" s="16">
        <f>J7</f>
        <v>0</v>
      </c>
      <c r="K8" s="8">
        <f t="shared" ref="K8:K21" si="3">M8/N8</f>
        <v>0</v>
      </c>
      <c r="L8" s="19">
        <f>M8/N8*1000</f>
        <v>0</v>
      </c>
      <c r="M8" s="8">
        <f t="shared" ref="M8:M21" si="4">H8*I8*J8^2</f>
        <v>0</v>
      </c>
      <c r="N8" s="8">
        <f t="shared" ref="N8:N21" si="5">2*SQRT(O8)^3</f>
        <v>2.0000000000000001E-9</v>
      </c>
      <c r="O8" s="11">
        <f t="shared" ref="O8:O21" si="6">P8+Q8</f>
        <v>9.9999999999999995E-7</v>
      </c>
      <c r="P8">
        <f t="shared" ref="P8:P21" si="7">J8^2</f>
        <v>0</v>
      </c>
      <c r="Q8" s="10">
        <f t="shared" ref="Q8:Q21" si="8">(B8/1000)^2</f>
        <v>9.9999999999999995E-7</v>
      </c>
    </row>
    <row r="9" spans="2:17" ht="18" customHeight="1" x14ac:dyDescent="0.3">
      <c r="B9" s="2">
        <v>2</v>
      </c>
      <c r="C9" s="23"/>
      <c r="D9" s="2"/>
      <c r="E9" s="26">
        <f t="shared" si="0"/>
        <v>0</v>
      </c>
      <c r="F9" s="11">
        <f t="shared" si="1"/>
        <v>0</v>
      </c>
      <c r="H9" s="4">
        <f t="shared" si="2"/>
        <v>1.2566370614359173E-6</v>
      </c>
      <c r="I9">
        <f t="shared" ref="I9:I21" si="9">I8</f>
        <v>3</v>
      </c>
      <c r="J9" s="16">
        <f t="shared" ref="J9:J21" si="10">J8</f>
        <v>0</v>
      </c>
      <c r="K9" s="8">
        <f t="shared" si="3"/>
        <v>0</v>
      </c>
      <c r="L9" s="19">
        <f t="shared" ref="L9:L21" si="11">M9/N9*1000</f>
        <v>0</v>
      </c>
      <c r="M9" s="8">
        <f t="shared" si="4"/>
        <v>0</v>
      </c>
      <c r="N9" s="8">
        <f t="shared" si="5"/>
        <v>1.6000000000000001E-8</v>
      </c>
      <c r="O9" s="11">
        <f t="shared" si="6"/>
        <v>3.9999999999999998E-6</v>
      </c>
      <c r="P9">
        <f t="shared" si="7"/>
        <v>0</v>
      </c>
      <c r="Q9" s="10">
        <f t="shared" si="8"/>
        <v>3.9999999999999998E-6</v>
      </c>
    </row>
    <row r="10" spans="2:17" ht="18" customHeight="1" x14ac:dyDescent="0.3">
      <c r="B10" s="2">
        <v>3</v>
      </c>
      <c r="C10" s="23"/>
      <c r="D10" s="2"/>
      <c r="E10" s="26">
        <f t="shared" si="0"/>
        <v>0</v>
      </c>
      <c r="F10" s="11">
        <f t="shared" si="1"/>
        <v>0</v>
      </c>
      <c r="H10" s="4">
        <f t="shared" si="2"/>
        <v>1.2566370614359173E-6</v>
      </c>
      <c r="I10">
        <f t="shared" si="9"/>
        <v>3</v>
      </c>
      <c r="J10" s="16">
        <f t="shared" si="10"/>
        <v>0</v>
      </c>
      <c r="K10" s="8">
        <f t="shared" si="3"/>
        <v>0</v>
      </c>
      <c r="L10" s="19">
        <f t="shared" si="11"/>
        <v>0</v>
      </c>
      <c r="M10" s="8">
        <f t="shared" si="4"/>
        <v>0</v>
      </c>
      <c r="N10" s="8">
        <f t="shared" si="5"/>
        <v>5.4E-8</v>
      </c>
      <c r="O10" s="11">
        <f t="shared" si="6"/>
        <v>9.0000000000000002E-6</v>
      </c>
      <c r="P10">
        <f t="shared" si="7"/>
        <v>0</v>
      </c>
      <c r="Q10" s="10">
        <f t="shared" si="8"/>
        <v>9.0000000000000002E-6</v>
      </c>
    </row>
    <row r="11" spans="2:17" ht="18" customHeight="1" x14ac:dyDescent="0.3">
      <c r="B11" s="2">
        <v>4</v>
      </c>
      <c r="C11" s="23"/>
      <c r="D11" s="2"/>
      <c r="E11" s="26">
        <f t="shared" si="0"/>
        <v>0</v>
      </c>
      <c r="F11" s="11">
        <f t="shared" si="1"/>
        <v>0</v>
      </c>
      <c r="H11" s="4">
        <f t="shared" si="2"/>
        <v>1.2566370614359173E-6</v>
      </c>
      <c r="I11">
        <f t="shared" si="9"/>
        <v>3</v>
      </c>
      <c r="J11" s="16">
        <f t="shared" si="10"/>
        <v>0</v>
      </c>
      <c r="K11" s="8">
        <f t="shared" si="3"/>
        <v>0</v>
      </c>
      <c r="L11" s="19">
        <f t="shared" si="11"/>
        <v>0</v>
      </c>
      <c r="M11" s="8">
        <f t="shared" si="4"/>
        <v>0</v>
      </c>
      <c r="N11" s="8">
        <f t="shared" si="5"/>
        <v>1.2800000000000001E-7</v>
      </c>
      <c r="O11" s="11">
        <f t="shared" si="6"/>
        <v>1.5999999999999999E-5</v>
      </c>
      <c r="P11">
        <f t="shared" si="7"/>
        <v>0</v>
      </c>
      <c r="Q11" s="10">
        <f t="shared" si="8"/>
        <v>1.5999999999999999E-5</v>
      </c>
    </row>
    <row r="12" spans="2:17" ht="18" customHeight="1" x14ac:dyDescent="0.3">
      <c r="B12" s="2">
        <v>5</v>
      </c>
      <c r="C12" s="23"/>
      <c r="D12" s="2"/>
      <c r="E12" s="26">
        <f t="shared" si="0"/>
        <v>0</v>
      </c>
      <c r="F12" s="11">
        <f t="shared" si="1"/>
        <v>0</v>
      </c>
      <c r="H12" s="4">
        <f t="shared" si="2"/>
        <v>1.2566370614359173E-6</v>
      </c>
      <c r="I12">
        <f t="shared" si="9"/>
        <v>3</v>
      </c>
      <c r="J12" s="16">
        <f t="shared" si="10"/>
        <v>0</v>
      </c>
      <c r="K12" s="8">
        <f t="shared" si="3"/>
        <v>0</v>
      </c>
      <c r="L12" s="19">
        <f t="shared" si="11"/>
        <v>0</v>
      </c>
      <c r="M12" s="8">
        <f t="shared" si="4"/>
        <v>0</v>
      </c>
      <c r="N12" s="8">
        <f t="shared" si="5"/>
        <v>2.5000000000000004E-7</v>
      </c>
      <c r="O12" s="11">
        <f t="shared" si="6"/>
        <v>2.5000000000000001E-5</v>
      </c>
      <c r="P12">
        <f t="shared" si="7"/>
        <v>0</v>
      </c>
      <c r="Q12" s="10">
        <f t="shared" si="8"/>
        <v>2.5000000000000001E-5</v>
      </c>
    </row>
    <row r="13" spans="2:17" ht="18" customHeight="1" x14ac:dyDescent="0.3">
      <c r="B13" s="2">
        <v>6</v>
      </c>
      <c r="C13" s="23"/>
      <c r="D13" s="2"/>
      <c r="E13" s="26">
        <f t="shared" si="0"/>
        <v>0</v>
      </c>
      <c r="F13" s="11">
        <f t="shared" si="1"/>
        <v>0</v>
      </c>
      <c r="H13" s="4">
        <f t="shared" si="2"/>
        <v>1.2566370614359173E-6</v>
      </c>
      <c r="I13">
        <f t="shared" si="9"/>
        <v>3</v>
      </c>
      <c r="J13" s="16">
        <f t="shared" si="10"/>
        <v>0</v>
      </c>
      <c r="K13" s="8">
        <f t="shared" si="3"/>
        <v>0</v>
      </c>
      <c r="L13" s="19">
        <f t="shared" si="11"/>
        <v>0</v>
      </c>
      <c r="M13" s="8">
        <f t="shared" si="4"/>
        <v>0</v>
      </c>
      <c r="N13" s="8">
        <f t="shared" si="5"/>
        <v>4.32E-7</v>
      </c>
      <c r="O13" s="11">
        <f t="shared" si="6"/>
        <v>3.6000000000000001E-5</v>
      </c>
      <c r="P13">
        <f t="shared" si="7"/>
        <v>0</v>
      </c>
      <c r="Q13" s="10">
        <f t="shared" si="8"/>
        <v>3.6000000000000001E-5</v>
      </c>
    </row>
    <row r="14" spans="2:17" ht="18" customHeight="1" x14ac:dyDescent="0.3">
      <c r="B14" s="2">
        <v>7</v>
      </c>
      <c r="C14" s="23"/>
      <c r="D14" s="2"/>
      <c r="E14" s="26">
        <f t="shared" si="0"/>
        <v>0</v>
      </c>
      <c r="F14" s="11">
        <f t="shared" si="1"/>
        <v>0</v>
      </c>
      <c r="H14" s="4">
        <f t="shared" si="2"/>
        <v>1.2566370614359173E-6</v>
      </c>
      <c r="I14">
        <f t="shared" si="9"/>
        <v>3</v>
      </c>
      <c r="J14" s="16">
        <f t="shared" si="10"/>
        <v>0</v>
      </c>
      <c r="K14" s="8">
        <f t="shared" si="3"/>
        <v>0</v>
      </c>
      <c r="L14" s="19">
        <f t="shared" si="11"/>
        <v>0</v>
      </c>
      <c r="M14" s="8">
        <f t="shared" si="4"/>
        <v>0</v>
      </c>
      <c r="N14" s="8">
        <f t="shared" si="5"/>
        <v>6.8600000000000008E-7</v>
      </c>
      <c r="O14" s="11">
        <f t="shared" si="6"/>
        <v>4.9000000000000005E-5</v>
      </c>
      <c r="P14">
        <f t="shared" si="7"/>
        <v>0</v>
      </c>
      <c r="Q14" s="10">
        <f t="shared" si="8"/>
        <v>4.9000000000000005E-5</v>
      </c>
    </row>
    <row r="15" spans="2:17" ht="18" customHeight="1" x14ac:dyDescent="0.3">
      <c r="B15" s="2">
        <v>8</v>
      </c>
      <c r="C15" s="23"/>
      <c r="D15" s="2"/>
      <c r="E15" s="26">
        <f t="shared" si="0"/>
        <v>0</v>
      </c>
      <c r="F15" s="11">
        <f t="shared" si="1"/>
        <v>0</v>
      </c>
      <c r="H15" s="4">
        <f t="shared" si="2"/>
        <v>1.2566370614359173E-6</v>
      </c>
      <c r="I15">
        <f t="shared" si="9"/>
        <v>3</v>
      </c>
      <c r="J15" s="16">
        <f t="shared" si="10"/>
        <v>0</v>
      </c>
      <c r="K15" s="8">
        <f t="shared" si="3"/>
        <v>0</v>
      </c>
      <c r="L15" s="19">
        <f t="shared" si="11"/>
        <v>0</v>
      </c>
      <c r="M15" s="8">
        <f t="shared" si="4"/>
        <v>0</v>
      </c>
      <c r="N15" s="8">
        <f t="shared" si="5"/>
        <v>1.0240000000000001E-6</v>
      </c>
      <c r="O15" s="11">
        <f t="shared" si="6"/>
        <v>6.3999999999999997E-5</v>
      </c>
      <c r="P15">
        <f t="shared" si="7"/>
        <v>0</v>
      </c>
      <c r="Q15" s="10">
        <f t="shared" si="8"/>
        <v>6.3999999999999997E-5</v>
      </c>
    </row>
    <row r="16" spans="2:17" ht="18" customHeight="1" x14ac:dyDescent="0.3">
      <c r="B16" s="2">
        <v>9</v>
      </c>
      <c r="C16" s="23"/>
      <c r="D16" s="2"/>
      <c r="E16" s="26">
        <f t="shared" si="0"/>
        <v>0</v>
      </c>
      <c r="F16" s="11">
        <f t="shared" si="1"/>
        <v>0</v>
      </c>
      <c r="H16" s="4">
        <f t="shared" si="2"/>
        <v>1.2566370614359173E-6</v>
      </c>
      <c r="I16">
        <f t="shared" si="9"/>
        <v>3</v>
      </c>
      <c r="J16" s="16">
        <f t="shared" si="10"/>
        <v>0</v>
      </c>
      <c r="K16" s="8">
        <f t="shared" si="3"/>
        <v>0</v>
      </c>
      <c r="L16" s="19">
        <f t="shared" si="11"/>
        <v>0</v>
      </c>
      <c r="M16" s="8">
        <f t="shared" si="4"/>
        <v>0</v>
      </c>
      <c r="N16" s="8">
        <f t="shared" si="5"/>
        <v>1.4579999999999996E-6</v>
      </c>
      <c r="O16" s="11">
        <f t="shared" si="6"/>
        <v>8.099999999999999E-5</v>
      </c>
      <c r="P16">
        <f t="shared" si="7"/>
        <v>0</v>
      </c>
      <c r="Q16" s="10">
        <f t="shared" si="8"/>
        <v>8.099999999999999E-5</v>
      </c>
    </row>
    <row r="17" spans="2:17" ht="18" customHeight="1" x14ac:dyDescent="0.3">
      <c r="B17" s="2">
        <v>10</v>
      </c>
      <c r="C17" s="23"/>
      <c r="D17" s="2"/>
      <c r="E17" s="26">
        <f t="shared" si="0"/>
        <v>0</v>
      </c>
      <c r="F17" s="11">
        <f t="shared" si="1"/>
        <v>0</v>
      </c>
      <c r="H17" s="4">
        <f t="shared" si="2"/>
        <v>1.2566370614359173E-6</v>
      </c>
      <c r="I17">
        <f t="shared" si="9"/>
        <v>3</v>
      </c>
      <c r="J17" s="16">
        <f t="shared" si="10"/>
        <v>0</v>
      </c>
      <c r="K17" s="8">
        <f t="shared" si="3"/>
        <v>0</v>
      </c>
      <c r="L17" s="19">
        <f t="shared" si="11"/>
        <v>0</v>
      </c>
      <c r="M17" s="8">
        <f t="shared" si="4"/>
        <v>0</v>
      </c>
      <c r="N17" s="8">
        <f t="shared" si="5"/>
        <v>2.0000000000000003E-6</v>
      </c>
      <c r="O17" s="11">
        <f>P17+Q17</f>
        <v>1E-4</v>
      </c>
      <c r="P17">
        <f t="shared" si="7"/>
        <v>0</v>
      </c>
      <c r="Q17" s="10">
        <f t="shared" si="8"/>
        <v>1E-4</v>
      </c>
    </row>
    <row r="18" spans="2:17" ht="18" customHeight="1" x14ac:dyDescent="0.3">
      <c r="B18" s="2">
        <v>15</v>
      </c>
      <c r="C18" s="23"/>
      <c r="D18" s="2"/>
      <c r="E18" s="26">
        <f t="shared" si="0"/>
        <v>0</v>
      </c>
      <c r="F18" s="11">
        <f t="shared" si="1"/>
        <v>0</v>
      </c>
      <c r="H18" s="4">
        <f t="shared" si="2"/>
        <v>1.2566370614359173E-6</v>
      </c>
      <c r="I18">
        <f t="shared" si="9"/>
        <v>3</v>
      </c>
      <c r="J18" s="16">
        <f t="shared" si="10"/>
        <v>0</v>
      </c>
      <c r="K18" s="8">
        <f t="shared" si="3"/>
        <v>0</v>
      </c>
      <c r="L18" s="19">
        <f t="shared" si="11"/>
        <v>0</v>
      </c>
      <c r="M18" s="8">
        <f t="shared" si="4"/>
        <v>0</v>
      </c>
      <c r="N18" s="8">
        <f t="shared" si="5"/>
        <v>6.7499999999999997E-6</v>
      </c>
      <c r="O18" s="11">
        <f t="shared" si="6"/>
        <v>2.2499999999999999E-4</v>
      </c>
      <c r="P18">
        <f t="shared" si="7"/>
        <v>0</v>
      </c>
      <c r="Q18" s="10">
        <f t="shared" si="8"/>
        <v>2.2499999999999999E-4</v>
      </c>
    </row>
    <row r="19" spans="2:17" ht="18" customHeight="1" x14ac:dyDescent="0.3">
      <c r="B19" s="2">
        <v>20</v>
      </c>
      <c r="C19" s="23"/>
      <c r="D19" s="2"/>
      <c r="E19" s="26">
        <f t="shared" si="0"/>
        <v>0</v>
      </c>
      <c r="F19" s="11">
        <f t="shared" si="1"/>
        <v>0</v>
      </c>
      <c r="H19" s="4">
        <f t="shared" si="2"/>
        <v>1.2566370614359173E-6</v>
      </c>
      <c r="I19">
        <f t="shared" si="9"/>
        <v>3</v>
      </c>
      <c r="J19" s="16">
        <f t="shared" si="10"/>
        <v>0</v>
      </c>
      <c r="K19" s="8">
        <f t="shared" si="3"/>
        <v>0</v>
      </c>
      <c r="L19" s="19">
        <f t="shared" si="11"/>
        <v>0</v>
      </c>
      <c r="M19" s="8">
        <f t="shared" si="4"/>
        <v>0</v>
      </c>
      <c r="N19" s="8">
        <f t="shared" si="5"/>
        <v>1.6000000000000003E-5</v>
      </c>
      <c r="O19" s="11">
        <f t="shared" si="6"/>
        <v>4.0000000000000002E-4</v>
      </c>
      <c r="P19">
        <f t="shared" si="7"/>
        <v>0</v>
      </c>
      <c r="Q19" s="10">
        <f t="shared" si="8"/>
        <v>4.0000000000000002E-4</v>
      </c>
    </row>
    <row r="20" spans="2:17" ht="18" customHeight="1" x14ac:dyDescent="0.3">
      <c r="B20" s="2">
        <v>25</v>
      </c>
      <c r="C20" s="23"/>
      <c r="D20" s="2"/>
      <c r="E20" s="26">
        <f t="shared" si="0"/>
        <v>0</v>
      </c>
      <c r="F20" s="11">
        <f t="shared" si="1"/>
        <v>0</v>
      </c>
      <c r="H20" s="4">
        <f t="shared" si="2"/>
        <v>1.2566370614359173E-6</v>
      </c>
      <c r="I20">
        <f t="shared" si="9"/>
        <v>3</v>
      </c>
      <c r="J20" s="16">
        <f t="shared" si="10"/>
        <v>0</v>
      </c>
      <c r="K20" s="8">
        <f t="shared" si="3"/>
        <v>0</v>
      </c>
      <c r="L20" s="19">
        <f t="shared" si="11"/>
        <v>0</v>
      </c>
      <c r="M20" s="8">
        <f t="shared" si="4"/>
        <v>0</v>
      </c>
      <c r="N20" s="8">
        <f t="shared" si="5"/>
        <v>3.1250000000000007E-5</v>
      </c>
      <c r="O20" s="11">
        <f t="shared" si="6"/>
        <v>6.2500000000000012E-4</v>
      </c>
      <c r="P20">
        <f t="shared" si="7"/>
        <v>0</v>
      </c>
      <c r="Q20" s="10">
        <f t="shared" si="8"/>
        <v>6.2500000000000012E-4</v>
      </c>
    </row>
    <row r="21" spans="2:17" ht="18" customHeight="1" x14ac:dyDescent="0.3">
      <c r="B21" s="2">
        <v>30</v>
      </c>
      <c r="C21" s="23"/>
      <c r="D21" s="2"/>
      <c r="E21" s="26">
        <f t="shared" si="0"/>
        <v>0</v>
      </c>
      <c r="F21" s="11">
        <f t="shared" si="1"/>
        <v>0</v>
      </c>
      <c r="H21" s="4">
        <f t="shared" si="2"/>
        <v>1.2566370614359173E-6</v>
      </c>
      <c r="I21">
        <f t="shared" si="9"/>
        <v>3</v>
      </c>
      <c r="J21" s="16">
        <f t="shared" si="10"/>
        <v>0</v>
      </c>
      <c r="K21" s="8">
        <f t="shared" si="3"/>
        <v>0</v>
      </c>
      <c r="L21" s="19">
        <f t="shared" si="11"/>
        <v>0</v>
      </c>
      <c r="M21" s="8">
        <f t="shared" si="4"/>
        <v>0</v>
      </c>
      <c r="N21" s="8">
        <f t="shared" si="5"/>
        <v>5.3999999999999998E-5</v>
      </c>
      <c r="O21" s="11">
        <f t="shared" si="6"/>
        <v>8.9999999999999998E-4</v>
      </c>
      <c r="P21">
        <f t="shared" si="7"/>
        <v>0</v>
      </c>
      <c r="Q21" s="10">
        <f t="shared" si="8"/>
        <v>8.9999999999999998E-4</v>
      </c>
    </row>
    <row r="22" spans="2:17" ht="18" customHeight="1" x14ac:dyDescent="0.3">
      <c r="B22" s="1"/>
      <c r="C22" s="35" t="s">
        <v>34</v>
      </c>
      <c r="D22" s="36"/>
      <c r="E22" s="26">
        <f>F23</f>
        <v>0</v>
      </c>
      <c r="F22" s="11">
        <f>SUM(F7:F21)</f>
        <v>0</v>
      </c>
      <c r="H22" s="4"/>
      <c r="J22" s="16"/>
      <c r="K22" s="8"/>
      <c r="M22" s="8"/>
      <c r="N22" s="8"/>
      <c r="O22" s="11"/>
      <c r="Q22" s="10"/>
    </row>
    <row r="23" spans="2:17" ht="18" customHeight="1" x14ac:dyDescent="0.3">
      <c r="B23" s="1"/>
      <c r="C23" s="17"/>
      <c r="F23" s="31">
        <f>SQRT(F22/COUNTA(F7:F21))</f>
        <v>0</v>
      </c>
      <c r="H23" s="4"/>
      <c r="J23" s="16"/>
      <c r="K23" s="8"/>
      <c r="M23" s="8"/>
      <c r="N23" s="8"/>
      <c r="O23" s="11"/>
      <c r="Q23" s="10"/>
    </row>
    <row r="24" spans="2:17" x14ac:dyDescent="0.3">
      <c r="H24" s="4"/>
      <c r="J24" s="16"/>
      <c r="K24" s="8"/>
      <c r="M24" s="8"/>
      <c r="N24" s="8"/>
      <c r="O24" s="11"/>
      <c r="Q24" s="10"/>
    </row>
    <row r="25" spans="2:17" ht="18" customHeight="1" x14ac:dyDescent="0.3">
      <c r="H25" s="4"/>
      <c r="J25" s="16"/>
      <c r="K25" s="8"/>
      <c r="M25" s="8"/>
      <c r="N25" s="8"/>
      <c r="O25" s="11"/>
      <c r="Q25" s="10"/>
    </row>
    <row r="26" spans="2:17" ht="18" customHeight="1" x14ac:dyDescent="0.3">
      <c r="H26" s="4"/>
      <c r="J26" s="16"/>
      <c r="K26" s="8"/>
      <c r="M26" s="8"/>
      <c r="N26" s="8"/>
      <c r="O26" s="11"/>
      <c r="Q26" s="10"/>
    </row>
    <row r="27" spans="2:17" ht="18" customHeight="1" x14ac:dyDescent="0.3"/>
    <row r="28" spans="2:17" ht="18" customHeight="1" x14ac:dyDescent="0.3"/>
    <row r="29" spans="2:17" ht="18" customHeight="1" x14ac:dyDescent="0.3"/>
    <row r="30" spans="2:17" ht="18" customHeight="1" x14ac:dyDescent="0.3"/>
    <row r="31" spans="2:17" ht="18" customHeight="1" x14ac:dyDescent="0.3"/>
    <row r="32" spans="2:17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6" ht="18" customHeight="1" x14ac:dyDescent="0.3"/>
    <row r="47" ht="18" customHeight="1" x14ac:dyDescent="0.3"/>
    <row r="48" ht="18" customHeight="1" x14ac:dyDescent="0.3"/>
    <row r="49" ht="18" customHeight="1" x14ac:dyDescent="0.3"/>
    <row r="50" ht="18" customHeight="1" x14ac:dyDescent="0.3"/>
    <row r="51" ht="18" customHeight="1" x14ac:dyDescent="0.3"/>
    <row r="52" ht="18" customHeight="1" x14ac:dyDescent="0.3"/>
    <row r="53" ht="18" customHeight="1" x14ac:dyDescent="0.3"/>
    <row r="54" ht="18" customHeight="1" x14ac:dyDescent="0.3"/>
    <row r="55" ht="18" customHeight="1" x14ac:dyDescent="0.3"/>
    <row r="56" ht="18" customHeight="1" x14ac:dyDescent="0.3"/>
    <row r="57" ht="18" customHeight="1" x14ac:dyDescent="0.3"/>
    <row r="58" ht="18" customHeight="1" x14ac:dyDescent="0.3"/>
    <row r="59" ht="18" customHeight="1" x14ac:dyDescent="0.3"/>
    <row r="60" ht="18" customHeight="1" x14ac:dyDescent="0.3"/>
    <row r="61" ht="18" customHeight="1" x14ac:dyDescent="0.3"/>
    <row r="62" ht="18" customHeight="1" x14ac:dyDescent="0.3"/>
    <row r="63" ht="18" customHeight="1" x14ac:dyDescent="0.3"/>
    <row r="64" ht="18" customHeight="1" x14ac:dyDescent="0.3"/>
    <row r="65" ht="18" customHeight="1" x14ac:dyDescent="0.3"/>
    <row r="66" ht="18" customHeight="1" x14ac:dyDescent="0.3"/>
  </sheetData>
  <mergeCells count="5">
    <mergeCell ref="C3:E3"/>
    <mergeCell ref="C4:E4"/>
    <mergeCell ref="C5:E5"/>
    <mergeCell ref="C22:D22"/>
    <mergeCell ref="B5:B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CF58-8D41-4EE2-99EE-0BC97BF719EB}">
  <dimension ref="B1:Q19"/>
  <sheetViews>
    <sheetView topLeftCell="A11" workbookViewId="0">
      <selection activeCell="J26" sqref="J26"/>
    </sheetView>
  </sheetViews>
  <sheetFormatPr defaultRowHeight="16.5" x14ac:dyDescent="0.3"/>
  <cols>
    <col min="1" max="1" width="2.625" customWidth="1"/>
    <col min="2" max="5" width="12.625" customWidth="1"/>
    <col min="6" max="6" width="9.5" bestFit="1" customWidth="1"/>
    <col min="8" max="8" width="18.5" bestFit="1" customWidth="1"/>
    <col min="9" max="9" width="7.375" customWidth="1"/>
    <col min="10" max="10" width="12.75" bestFit="1" customWidth="1"/>
    <col min="11" max="11" width="2.5" customWidth="1"/>
  </cols>
  <sheetData>
    <row r="1" spans="2:17" ht="20.100000000000001" customHeight="1" x14ac:dyDescent="0.3"/>
    <row r="2" spans="2:17" ht="18" customHeight="1" x14ac:dyDescent="0.3">
      <c r="B2" s="33" t="s">
        <v>15</v>
      </c>
    </row>
    <row r="3" spans="2:17" ht="18" customHeight="1" x14ac:dyDescent="0.3">
      <c r="B3" s="40" t="s">
        <v>27</v>
      </c>
      <c r="C3" s="40"/>
      <c r="D3" s="40">
        <v>1.5800000000000002E-2</v>
      </c>
      <c r="E3" s="40"/>
    </row>
    <row r="4" spans="2:17" ht="18" customHeight="1" x14ac:dyDescent="0.3">
      <c r="B4" s="40" t="s">
        <v>28</v>
      </c>
      <c r="C4" s="40"/>
      <c r="D4" s="39">
        <v>0.3</v>
      </c>
      <c r="E4" s="39"/>
    </row>
    <row r="5" spans="2:17" ht="18" customHeight="1" x14ac:dyDescent="0.3">
      <c r="B5" s="40" t="s">
        <v>29</v>
      </c>
      <c r="C5" s="40"/>
      <c r="D5" s="41"/>
      <c r="E5" s="41"/>
    </row>
    <row r="6" spans="2:17" ht="18" customHeight="1" x14ac:dyDescent="0.3">
      <c r="B6" s="37" t="s">
        <v>30</v>
      </c>
      <c r="C6" s="37" t="s">
        <v>25</v>
      </c>
      <c r="D6" s="37"/>
      <c r="E6" s="37"/>
    </row>
    <row r="7" spans="2:17" ht="18" customHeight="1" x14ac:dyDescent="0.3">
      <c r="B7" s="37"/>
      <c r="C7" s="2" t="s">
        <v>2</v>
      </c>
      <c r="D7" s="2" t="s">
        <v>1</v>
      </c>
      <c r="E7" s="2" t="s">
        <v>37</v>
      </c>
      <c r="F7" s="34" t="s">
        <v>36</v>
      </c>
      <c r="H7" s="5" t="s">
        <v>4</v>
      </c>
      <c r="I7" s="13" t="s">
        <v>16</v>
      </c>
      <c r="J7" s="7"/>
      <c r="K7" s="7"/>
      <c r="M7" s="13" t="s">
        <v>21</v>
      </c>
      <c r="N7" s="13" t="s">
        <v>20</v>
      </c>
      <c r="O7" s="13" t="s">
        <v>17</v>
      </c>
      <c r="P7" s="14" t="s">
        <v>19</v>
      </c>
      <c r="Q7" s="13" t="s">
        <v>18</v>
      </c>
    </row>
    <row r="8" spans="2:17" ht="18" customHeight="1" x14ac:dyDescent="0.3">
      <c r="B8" s="2">
        <v>0.3</v>
      </c>
      <c r="C8" s="23"/>
      <c r="D8" s="23"/>
      <c r="E8" s="26">
        <f>D8-C8</f>
        <v>0</v>
      </c>
      <c r="F8" s="30">
        <f>E8^2</f>
        <v>0</v>
      </c>
      <c r="H8" s="4">
        <f>0.0000004*PI()</f>
        <v>1.2566370614359173E-6</v>
      </c>
      <c r="I8" s="18">
        <f>D5</f>
        <v>0</v>
      </c>
      <c r="J8">
        <f>O8/L8</f>
        <v>0.99449818478588892</v>
      </c>
      <c r="L8">
        <f>SQRT(M8)</f>
        <v>0.30165967579376596</v>
      </c>
      <c r="M8">
        <f>N8+P8</f>
        <v>9.0998559999999992E-2</v>
      </c>
      <c r="N8" s="16">
        <f>O8^2</f>
        <v>0.09</v>
      </c>
      <c r="O8" s="16">
        <v>0.3</v>
      </c>
      <c r="P8">
        <f>4*Q8^2</f>
        <v>9.9856000000000012E-4</v>
      </c>
      <c r="Q8">
        <f>D3</f>
        <v>1.5800000000000002E-2</v>
      </c>
    </row>
    <row r="9" spans="2:17" ht="18" customHeight="1" x14ac:dyDescent="0.3">
      <c r="B9" s="2">
        <v>0.6</v>
      </c>
      <c r="C9" s="23"/>
      <c r="D9" s="23"/>
      <c r="E9" s="26">
        <f t="shared" ref="E9:E17" si="0">D9-C9</f>
        <v>0</v>
      </c>
      <c r="F9" s="30">
        <f t="shared" ref="F9:F17" si="1">E9^2</f>
        <v>0</v>
      </c>
      <c r="H9" s="4">
        <f>H8</f>
        <v>1.2566370614359173E-6</v>
      </c>
      <c r="I9">
        <f t="shared" ref="I9:J9" si="2">I8</f>
        <v>0</v>
      </c>
      <c r="J9">
        <f t="shared" si="2"/>
        <v>0.99449818478588892</v>
      </c>
    </row>
    <row r="10" spans="2:17" ht="18" customHeight="1" x14ac:dyDescent="0.3">
      <c r="B10" s="2">
        <v>0.9</v>
      </c>
      <c r="C10" s="23"/>
      <c r="D10" s="23"/>
      <c r="E10" s="26">
        <f t="shared" si="0"/>
        <v>0</v>
      </c>
      <c r="F10" s="30">
        <f t="shared" si="1"/>
        <v>0</v>
      </c>
      <c r="H10" s="4">
        <f t="shared" ref="H10:H17" si="3">H9</f>
        <v>1.2566370614359173E-6</v>
      </c>
      <c r="I10">
        <f t="shared" ref="I10:I17" si="4">I9</f>
        <v>0</v>
      </c>
      <c r="J10">
        <f t="shared" ref="J10:J17" si="5">J9</f>
        <v>0.99449818478588892</v>
      </c>
    </row>
    <row r="11" spans="2:17" ht="18" customHeight="1" x14ac:dyDescent="0.3">
      <c r="B11" s="2">
        <v>1.2</v>
      </c>
      <c r="C11" s="23"/>
      <c r="D11" s="23"/>
      <c r="E11" s="26">
        <f t="shared" si="0"/>
        <v>0</v>
      </c>
      <c r="F11" s="30">
        <f t="shared" si="1"/>
        <v>0</v>
      </c>
      <c r="H11" s="4">
        <f t="shared" si="3"/>
        <v>1.2566370614359173E-6</v>
      </c>
      <c r="I11">
        <f t="shared" si="4"/>
        <v>0</v>
      </c>
      <c r="J11">
        <f t="shared" si="5"/>
        <v>0.99449818478588892</v>
      </c>
    </row>
    <row r="12" spans="2:17" ht="18" customHeight="1" x14ac:dyDescent="0.3">
      <c r="B12" s="2">
        <v>1.5</v>
      </c>
      <c r="C12" s="23"/>
      <c r="D12" s="23"/>
      <c r="E12" s="26">
        <f t="shared" si="0"/>
        <v>0</v>
      </c>
      <c r="F12" s="30">
        <f t="shared" si="1"/>
        <v>0</v>
      </c>
      <c r="H12" s="4">
        <f t="shared" si="3"/>
        <v>1.2566370614359173E-6</v>
      </c>
      <c r="I12">
        <f t="shared" si="4"/>
        <v>0</v>
      </c>
      <c r="J12">
        <f t="shared" si="5"/>
        <v>0.99449818478588892</v>
      </c>
    </row>
    <row r="13" spans="2:17" ht="18" customHeight="1" x14ac:dyDescent="0.3">
      <c r="B13" s="2">
        <v>1.8</v>
      </c>
      <c r="C13" s="23"/>
      <c r="D13" s="23"/>
      <c r="E13" s="26">
        <f t="shared" si="0"/>
        <v>0</v>
      </c>
      <c r="F13" s="30">
        <f t="shared" si="1"/>
        <v>0</v>
      </c>
      <c r="H13" s="4">
        <f t="shared" si="3"/>
        <v>1.2566370614359173E-6</v>
      </c>
      <c r="I13">
        <f t="shared" si="4"/>
        <v>0</v>
      </c>
      <c r="J13">
        <f t="shared" si="5"/>
        <v>0.99449818478588892</v>
      </c>
    </row>
    <row r="14" spans="2:17" ht="18" customHeight="1" x14ac:dyDescent="0.3">
      <c r="B14" s="2">
        <v>2.1</v>
      </c>
      <c r="C14" s="23"/>
      <c r="D14" s="23"/>
      <c r="E14" s="26">
        <f t="shared" si="0"/>
        <v>0</v>
      </c>
      <c r="F14" s="30">
        <f t="shared" si="1"/>
        <v>0</v>
      </c>
      <c r="H14" s="4">
        <f t="shared" si="3"/>
        <v>1.2566370614359173E-6</v>
      </c>
      <c r="I14">
        <f t="shared" si="4"/>
        <v>0</v>
      </c>
      <c r="J14">
        <f t="shared" si="5"/>
        <v>0.99449818478588892</v>
      </c>
    </row>
    <row r="15" spans="2:17" ht="18" customHeight="1" x14ac:dyDescent="0.3">
      <c r="B15" s="2">
        <v>2.4</v>
      </c>
      <c r="C15" s="23"/>
      <c r="D15" s="23"/>
      <c r="E15" s="26">
        <f t="shared" si="0"/>
        <v>0</v>
      </c>
      <c r="F15" s="30">
        <f t="shared" si="1"/>
        <v>0</v>
      </c>
      <c r="H15" s="4">
        <f t="shared" si="3"/>
        <v>1.2566370614359173E-6</v>
      </c>
      <c r="I15">
        <f t="shared" si="4"/>
        <v>0</v>
      </c>
      <c r="J15">
        <f t="shared" si="5"/>
        <v>0.99449818478588892</v>
      </c>
    </row>
    <row r="16" spans="2:17" ht="18" customHeight="1" x14ac:dyDescent="0.3">
      <c r="B16" s="2">
        <v>2.7</v>
      </c>
      <c r="C16" s="23"/>
      <c r="D16" s="23"/>
      <c r="E16" s="26">
        <f t="shared" si="0"/>
        <v>0</v>
      </c>
      <c r="F16" s="30">
        <f t="shared" si="1"/>
        <v>0</v>
      </c>
      <c r="H16" s="4">
        <f t="shared" si="3"/>
        <v>1.2566370614359173E-6</v>
      </c>
      <c r="I16">
        <f t="shared" si="4"/>
        <v>0</v>
      </c>
      <c r="J16">
        <f t="shared" si="5"/>
        <v>0.99449818478588892</v>
      </c>
    </row>
    <row r="17" spans="2:10" ht="18" customHeight="1" x14ac:dyDescent="0.3">
      <c r="B17" s="15">
        <v>3</v>
      </c>
      <c r="C17" s="23"/>
      <c r="D17" s="23"/>
      <c r="E17" s="26">
        <f t="shared" si="0"/>
        <v>0</v>
      </c>
      <c r="F17" s="30">
        <f t="shared" si="1"/>
        <v>0</v>
      </c>
      <c r="H17" s="4">
        <f t="shared" si="3"/>
        <v>1.2566370614359173E-6</v>
      </c>
      <c r="I17">
        <f t="shared" si="4"/>
        <v>0</v>
      </c>
      <c r="J17">
        <f t="shared" si="5"/>
        <v>0.99449818478588892</v>
      </c>
    </row>
    <row r="18" spans="2:10" ht="20.100000000000001" customHeight="1" x14ac:dyDescent="0.3">
      <c r="C18" s="35" t="s">
        <v>34</v>
      </c>
      <c r="D18" s="36"/>
      <c r="E18" s="6">
        <f>F19</f>
        <v>0</v>
      </c>
      <c r="F18" s="30">
        <f>SUM(F8:F17)</f>
        <v>0</v>
      </c>
    </row>
    <row r="19" spans="2:10" x14ac:dyDescent="0.3">
      <c r="F19" s="31">
        <f>SQRT(F18/COUNTA(F8:F17))</f>
        <v>0</v>
      </c>
    </row>
  </sheetData>
  <mergeCells count="9">
    <mergeCell ref="C18:D18"/>
    <mergeCell ref="B6:B7"/>
    <mergeCell ref="B3:C3"/>
    <mergeCell ref="B4:C4"/>
    <mergeCell ref="B5:C5"/>
    <mergeCell ref="D5:E5"/>
    <mergeCell ref="D4:E4"/>
    <mergeCell ref="D3:E3"/>
    <mergeCell ref="C6:E6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직선도선</vt:lpstr>
      <vt:lpstr>원형도선</vt:lpstr>
      <vt:lpstr>솔레노이드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Hwajoon</dc:creator>
  <cp:lastModifiedBy>Hwa joon LEE</cp:lastModifiedBy>
  <dcterms:created xsi:type="dcterms:W3CDTF">2020-10-24T01:34:21Z</dcterms:created>
  <dcterms:modified xsi:type="dcterms:W3CDTF">2024-09-04T00:46:13Z</dcterms:modified>
</cp:coreProperties>
</file>